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activeTab="7"/>
  </bookViews>
  <sheets>
    <sheet name="‐101‐" sheetId="1" r:id="rId1"/>
    <sheet name="‐102‐" sheetId="2" r:id="rId2"/>
    <sheet name="‐103‐" sheetId="7" r:id="rId3"/>
    <sheet name="‐104‐" sheetId="3" r:id="rId4"/>
    <sheet name="‐105‐" sheetId="4" r:id="rId5"/>
    <sheet name="‐106‐" sheetId="5" r:id="rId6"/>
    <sheet name="‐107‐" sheetId="8" r:id="rId7"/>
    <sheet name="グラフ" sheetId="6" r:id="rId8"/>
  </sheets>
  <definedNames>
    <definedName name="_xlnm.Print_Area" localSheetId="0">‐101‐!$A$1:$F$51</definedName>
    <definedName name="_xlnm.Print_Area" localSheetId="1">‐102‐!$A$1:$H$43</definedName>
    <definedName name="_xlnm.Print_Area" localSheetId="2">‐103‐!$I$2:$Z$41</definedName>
    <definedName name="_xlnm.Print_Area" localSheetId="5">‐106‐!$A$1:$N$36</definedName>
    <definedName name="_xlnm.Print_Area" localSheetId="6">‐107‐!$O$1:$AD$36</definedName>
    <definedName name="_xlnm.Print_Area" localSheetId="7">グラフ!$A$1:$F$129</definedName>
  </definedNames>
  <calcPr calcId="125725" refMode="R1C1"/>
</workbook>
</file>

<file path=xl/calcChain.xml><?xml version="1.0" encoding="utf-8"?>
<calcChain xmlns="http://schemas.openxmlformats.org/spreadsheetml/2006/main">
  <c r="C17" i="8"/>
  <c r="C16"/>
  <c r="R114" i="6"/>
  <c r="Q114"/>
  <c r="P114"/>
  <c r="H114"/>
  <c r="I114"/>
  <c r="J114"/>
  <c r="H117" s="1"/>
  <c r="K114"/>
  <c r="L114"/>
  <c r="M114"/>
  <c r="N114"/>
  <c r="N119" s="1"/>
  <c r="O114"/>
  <c r="J110"/>
  <c r="J109"/>
  <c r="J108"/>
  <c r="J107"/>
  <c r="I107"/>
  <c r="K107" s="1"/>
  <c r="J106"/>
  <c r="I106"/>
  <c r="K106"/>
  <c r="I110"/>
  <c r="K110" s="1"/>
  <c r="I109"/>
  <c r="I108"/>
  <c r="K108"/>
  <c r="H110"/>
  <c r="H109"/>
  <c r="H108"/>
  <c r="H107"/>
  <c r="H106"/>
  <c r="O20" i="3"/>
  <c r="I81" i="6" s="1"/>
  <c r="O19" i="3"/>
  <c r="I79" i="6" s="1"/>
  <c r="O18" i="3"/>
  <c r="I78" i="6" s="1"/>
  <c r="O17" i="3"/>
  <c r="I77" i="6" s="1"/>
  <c r="O16" i="3"/>
  <c r="I76" i="6"/>
  <c r="O15" i="3"/>
  <c r="O14"/>
  <c r="O13"/>
  <c r="I74" i="6"/>
  <c r="O12" i="3"/>
  <c r="I73" i="6" s="1"/>
  <c r="O11" i="3"/>
  <c r="O10"/>
  <c r="I71" i="6" s="1"/>
  <c r="I80"/>
  <c r="I75"/>
  <c r="I72"/>
  <c r="P39" i="2"/>
  <c r="X17"/>
  <c r="B28" i="7"/>
  <c r="Z28" s="1"/>
  <c r="B27"/>
  <c r="Z27" s="1"/>
  <c r="B26"/>
  <c r="B25"/>
  <c r="Z25"/>
  <c r="B24"/>
  <c r="B23"/>
  <c r="B22"/>
  <c r="E17"/>
  <c r="D17" s="1"/>
  <c r="Y17" s="1"/>
  <c r="F16"/>
  <c r="E16" s="1"/>
  <c r="E15"/>
  <c r="D15"/>
  <c r="Y15" s="1"/>
  <c r="E14"/>
  <c r="D14" s="1"/>
  <c r="E13"/>
  <c r="D13" s="1"/>
  <c r="Y13" s="1"/>
  <c r="E12"/>
  <c r="D12" s="1"/>
  <c r="E11"/>
  <c r="E10"/>
  <c r="D10"/>
  <c r="Z10" s="1"/>
  <c r="E9"/>
  <c r="M45" i="6"/>
  <c r="L45"/>
  <c r="K45"/>
  <c r="I45"/>
  <c r="N45" s="1"/>
  <c r="J45"/>
  <c r="M44"/>
  <c r="L44"/>
  <c r="K44"/>
  <c r="J44"/>
  <c r="I44"/>
  <c r="K42"/>
  <c r="K41"/>
  <c r="K40"/>
  <c r="K39"/>
  <c r="K38"/>
  <c r="K37"/>
  <c r="J42"/>
  <c r="J41"/>
  <c r="J40"/>
  <c r="J39"/>
  <c r="J38"/>
  <c r="J37"/>
  <c r="I42"/>
  <c r="I40"/>
  <c r="I39"/>
  <c r="I38"/>
  <c r="I37"/>
  <c r="K36"/>
  <c r="J36"/>
  <c r="I36"/>
  <c r="I13"/>
  <c r="I11"/>
  <c r="I10"/>
  <c r="I12"/>
  <c r="I9"/>
  <c r="I8"/>
  <c r="I7"/>
  <c r="I6"/>
  <c r="I5"/>
  <c r="X17" i="7"/>
  <c r="D15" i="1"/>
  <c r="D14"/>
  <c r="C6"/>
  <c r="D6" s="1"/>
  <c r="B6"/>
  <c r="C17" i="5"/>
  <c r="C16"/>
  <c r="P39" i="7"/>
  <c r="Z26"/>
  <c r="Z24"/>
  <c r="Z23"/>
  <c r="B27" i="2"/>
  <c r="Z27" s="1"/>
  <c r="B26"/>
  <c r="Z26" s="1"/>
  <c r="B25"/>
  <c r="Z25" s="1"/>
  <c r="B24"/>
  <c r="Z24" s="1"/>
  <c r="B23"/>
  <c r="Z23" s="1"/>
  <c r="B28"/>
  <c r="Z28" s="1"/>
  <c r="B22"/>
  <c r="E17"/>
  <c r="D17"/>
  <c r="Y17" s="1"/>
  <c r="F16"/>
  <c r="E16" s="1"/>
  <c r="E13"/>
  <c r="D13"/>
  <c r="Z13" s="1"/>
  <c r="E12"/>
  <c r="E11"/>
  <c r="D11"/>
  <c r="Z11" s="1"/>
  <c r="E10"/>
  <c r="D10" s="1"/>
  <c r="E9"/>
  <c r="D9" s="1"/>
  <c r="I15" i="3"/>
  <c r="F23" i="1"/>
  <c r="E6"/>
  <c r="D13"/>
  <c r="D12"/>
  <c r="D11"/>
  <c r="D10"/>
  <c r="D9"/>
  <c r="D8"/>
  <c r="D7"/>
  <c r="AO18" i="8"/>
  <c r="AO20" s="1"/>
  <c r="AG9"/>
  <c r="AG10" s="1"/>
  <c r="AG12" s="1"/>
  <c r="AN18"/>
  <c r="AN20" s="1"/>
  <c r="AM18"/>
  <c r="AL18"/>
  <c r="AL20" s="1"/>
  <c r="AK18"/>
  <c r="AJ18"/>
  <c r="AI18"/>
  <c r="AI20" s="1"/>
  <c r="AH18"/>
  <c r="AH20" s="1"/>
  <c r="AG18"/>
  <c r="AG20" s="1"/>
  <c r="AF18"/>
  <c r="AF20" s="1"/>
  <c r="AJ9"/>
  <c r="AJ10" s="1"/>
  <c r="AJ12" s="1"/>
  <c r="AI9"/>
  <c r="AI10"/>
  <c r="AI12" s="1"/>
  <c r="AH9"/>
  <c r="AH10" s="1"/>
  <c r="AH12" s="1"/>
  <c r="K109" i="6"/>
  <c r="D16" i="1"/>
  <c r="B23"/>
  <c r="C23"/>
  <c r="D23"/>
  <c r="E23"/>
  <c r="B40"/>
  <c r="C40"/>
  <c r="D40"/>
  <c r="E40"/>
  <c r="F40"/>
  <c r="E14" i="2"/>
  <c r="Z14" s="1"/>
  <c r="E15"/>
  <c r="D15" s="1"/>
  <c r="I10" i="3"/>
  <c r="I11"/>
  <c r="I12"/>
  <c r="I13"/>
  <c r="I14"/>
  <c r="I16"/>
  <c r="I17"/>
  <c r="I18"/>
  <c r="I19"/>
  <c r="I20"/>
  <c r="L28"/>
  <c r="N28"/>
  <c r="P28"/>
  <c r="L29"/>
  <c r="N29"/>
  <c r="P29"/>
  <c r="L30"/>
  <c r="N30"/>
  <c r="P30"/>
  <c r="L31"/>
  <c r="N31"/>
  <c r="P31"/>
  <c r="L32"/>
  <c r="N32"/>
  <c r="P32"/>
  <c r="D14" i="2"/>
  <c r="Y14" s="1"/>
  <c r="AK20" i="8"/>
  <c r="AJ11"/>
  <c r="AM20"/>
  <c r="Y10" i="7"/>
  <c r="D12" i="2"/>
  <c r="Y12" s="1"/>
  <c r="D9" i="7"/>
  <c r="Y9" s="1"/>
  <c r="AH11" i="8"/>
  <c r="Z16" i="2" l="1"/>
  <c r="D16"/>
  <c r="Y16" s="1"/>
  <c r="L46" i="6"/>
  <c r="M46"/>
  <c r="J46"/>
  <c r="I46"/>
  <c r="K46"/>
  <c r="Y12" i="7"/>
  <c r="Z12"/>
  <c r="Z15" i="2"/>
  <c r="Y15"/>
  <c r="R119" i="6"/>
  <c r="M119"/>
  <c r="I119"/>
  <c r="H119"/>
  <c r="O119"/>
  <c r="J119"/>
  <c r="K119"/>
  <c r="L119"/>
  <c r="Y10" i="2"/>
  <c r="Z10"/>
  <c r="Z14" i="7"/>
  <c r="Y14"/>
  <c r="Y9" i="2"/>
  <c r="Z9"/>
  <c r="D16" i="7"/>
  <c r="Y16" s="1"/>
  <c r="Z16"/>
  <c r="Z11"/>
  <c r="Q119" i="6"/>
  <c r="P119"/>
  <c r="Z9" i="7"/>
  <c r="Z12" i="2"/>
  <c r="Y11"/>
  <c r="Z15" i="7"/>
  <c r="Z17"/>
  <c r="Y13" i="2"/>
  <c r="D11" i="7"/>
  <c r="Y11" s="1"/>
  <c r="Z13"/>
  <c r="Z17" i="2"/>
  <c r="I41" i="6"/>
  <c r="AI11" i="8"/>
  <c r="AJ20"/>
  <c r="N46" i="6" l="1"/>
</calcChain>
</file>

<file path=xl/comments1.xml><?xml version="1.0" encoding="utf-8"?>
<comments xmlns="http://schemas.openxmlformats.org/spreadsheetml/2006/main">
  <authors>
    <author>浦添市役所</author>
  </authors>
  <commentList>
    <comment ref="I4" authorId="0">
      <text>
        <r>
          <rPr>
            <b/>
            <sz val="9"/>
            <color indexed="81"/>
            <rFont val="ＭＳ Ｐゴシック"/>
            <family val="3"/>
            <charset val="128"/>
          </rPr>
          <t>企画課統計係：
記載内容の確認及び修正をお願いします。※修正箇所：朱書き</t>
        </r>
      </text>
    </comment>
    <comment ref="Z16" authorId="0">
      <text>
        <r>
          <rPr>
            <b/>
            <sz val="9"/>
            <color indexed="81"/>
            <rFont val="ＭＳ Ｐゴシック"/>
            <family val="3"/>
            <charset val="128"/>
          </rPr>
          <t xml:space="preserve">企画課　統計係：
過去のデータに関して修正がある場合は朱書き訂正よろしくお願いいたします． </t>
        </r>
      </text>
    </comment>
    <comment ref="Z17" authorId="0">
      <text>
        <r>
          <rPr>
            <b/>
            <sz val="9"/>
            <color indexed="81"/>
            <rFont val="ＭＳ Ｐゴシック"/>
            <family val="3"/>
            <charset val="128"/>
          </rPr>
          <t xml:space="preserve">企画課　統計係：
過去のデータに関して修正がある場合は朱書き訂正よろしくお願いいたします． </t>
        </r>
      </text>
    </comment>
  </commentList>
</comments>
</file>

<file path=xl/sharedStrings.xml><?xml version="1.0" encoding="utf-8"?>
<sst xmlns="http://schemas.openxmlformats.org/spreadsheetml/2006/main" count="682" uniqueCount="324">
  <si>
    <t xml:space="preserve"> Ⅶ　上下水道及び電気</t>
  </si>
  <si>
    <t>（単位：k㎥）</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</si>
  <si>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</si>
  <si>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</si>
  <si>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</si>
  <si>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</si>
  <si>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</si>
  <si>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</si>
  <si>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</si>
  <si>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</si>
  <si>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</si>
  <si>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</si>
  <si>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</si>
  <si>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</si>
  <si>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</si>
  <si>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</si>
  <si>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</si>
  <si>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</si>
  <si>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</si>
  <si>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</si>
  <si>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</si>
  <si>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 xml:space="preserve">                                                                             </t>
  </si>
  <si>
    <t>沖縄県ダム事務所　　　　　　</t>
  </si>
  <si>
    <t>（109）  貯水池別、平均貯水量</t>
  </si>
  <si>
    <t>平成19年度</t>
  </si>
  <si>
    <t>平成20年度</t>
  </si>
  <si>
    <t>平成21年度</t>
  </si>
  <si>
    <t>平成22年度</t>
  </si>
  <si>
    <t>（注）有効容量内の貯水量</t>
  </si>
  <si>
    <t>（110）  市別、年間配水量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</si>
  <si>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</si>
  <si>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</si>
  <si>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</si>
  <si>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</si>
  <si>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</si>
  <si>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</si>
  <si>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</si>
  <si>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</si>
  <si>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</si>
  <si>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</si>
  <si>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</si>
  <si>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</si>
  <si>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</si>
  <si>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 xml:space="preserve">（111）  上水道の給水状況                                                                         </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</si>
  <si>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</si>
  <si>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</si>
  <si>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</si>
  <si>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</si>
  <si>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</si>
  <si>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</si>
  <si>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</si>
  <si>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</si>
  <si>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</si>
  <si>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</si>
  <si>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</si>
  <si>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</si>
  <si>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</si>
  <si>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</si>
  <si>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</si>
  <si>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</si>
  <si>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</si>
  <si>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</si>
  <si>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</si>
  <si>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</si>
  <si>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</si>
  <si>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</si>
  <si>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</si>
  <si>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</si>
  <si>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</si>
  <si>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</si>
  <si>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</si>
  <si>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16</t>
  </si>
  <si>
    <t>17</t>
  </si>
  <si>
    <t>18</t>
  </si>
  <si>
    <t>-</t>
  </si>
  <si>
    <t>19</t>
  </si>
  <si>
    <t>20</t>
  </si>
  <si>
    <t>21</t>
  </si>
  <si>
    <t>22</t>
  </si>
  <si>
    <t xml:space="preserve">（注）行政人口、給水人口は、各会計年度末の人口である。（平成２年度から外国人登録者も含む。）          </t>
  </si>
  <si>
    <t>資料：水道部</t>
  </si>
  <si>
    <t xml:space="preserve">（112）  月間給水量の推移                                                                     </t>
  </si>
  <si>
    <t>（単位：㎥）</t>
  </si>
  <si>
    <t>総 給 水 量</t>
  </si>
  <si>
    <t>４　月</t>
  </si>
  <si>
    <t>５　月</t>
  </si>
  <si>
    <t>６　月</t>
  </si>
  <si>
    <t>７　月</t>
  </si>
  <si>
    <t>８　月</t>
  </si>
  <si>
    <t>　 ９　月　　  １０　月</t>
  </si>
  <si>
    <t>10　月</t>
  </si>
  <si>
    <t>11　月</t>
  </si>
  <si>
    <t>12　月</t>
  </si>
  <si>
    <t>１　月</t>
  </si>
  <si>
    <t>２　月</t>
  </si>
  <si>
    <t>３　月</t>
  </si>
  <si>
    <t>月 平 均</t>
  </si>
  <si>
    <t>（113）  １日給水量及び１人１日給水量</t>
  </si>
  <si>
    <t>（単位：㎥、ℓ）</t>
  </si>
  <si>
    <t xml:space="preserve">（114）  上水道施設状況の推移  </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</si>
  <si>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</si>
  <si>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</si>
  <si>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</si>
  <si>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</si>
  <si>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</si>
  <si>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</si>
  <si>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</si>
  <si>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</si>
  <si>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</si>
  <si>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</si>
  <si>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</si>
  <si>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</si>
  <si>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</si>
  <si>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</si>
  <si>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</si>
  <si>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</si>
  <si>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</si>
  <si>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</si>
  <si>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</si>
  <si>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</si>
  <si>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※平成20年度より１人１日給水量（平均・最大）には基地使用水量含まず。</t>
  </si>
  <si>
    <t>※平成20年度より最大施設能力は県企業局からの給水承認通知書を使用。</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</si>
  <si>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</si>
  <si>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</si>
  <si>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</si>
  <si>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</si>
  <si>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</si>
  <si>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</si>
  <si>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</si>
  <si>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</si>
  <si>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</si>
  <si>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</si>
  <si>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</si>
  <si>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</si>
  <si>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</si>
  <si>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</si>
  <si>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</si>
  <si>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</si>
  <si>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</si>
  <si>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</si>
  <si>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</si>
  <si>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</si>
  <si>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</si>
  <si>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</si>
  <si>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行政人口は、各年度末の人口であり、外国人登録人口は含まない数値である。</t>
  </si>
  <si>
    <t>　　　平成12年度版より修正（戸数→人口）。平成14年版より修正（水洗化率→接続率）。</t>
  </si>
  <si>
    <t>（116）  下水道普及人口</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</si>
  <si>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</si>
  <si>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</si>
  <si>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</si>
  <si>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</si>
  <si>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</si>
  <si>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</si>
  <si>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</si>
  <si>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</si>
  <si>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</si>
  <si>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</si>
  <si>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</si>
  <si>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</si>
  <si>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 xml:space="preserve">（117）  水洗便所改造資金貸付状況  </t>
  </si>
  <si>
    <t>（単位：件、千円）</t>
  </si>
  <si>
    <t>貸　 付　 件　 数</t>
  </si>
  <si>
    <t>貸　  　付　　  額</t>
  </si>
  <si>
    <t>（118）  公共下水道整備状況</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</si>
  <si>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</si>
  <si>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</si>
  <si>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</si>
  <si>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</si>
  <si>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</si>
  <si>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</si>
  <si>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</si>
  <si>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</si>
  <si>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</si>
  <si>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</si>
  <si>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</si>
  <si>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ポ　ン　プ　場</t>
  </si>
  <si>
    <t>雨 水 管 渠 延 長（ｍ)</t>
  </si>
  <si>
    <t>（注）下水道・築造認可面積に軍用地面積293.1haを含む。</t>
  </si>
  <si>
    <t xml:space="preserve">      処理面積・排水面積に牧港補給地区（キャンプキンザー）面積を含む。　</t>
  </si>
  <si>
    <t>電　　気</t>
  </si>
  <si>
    <t>（119）  電灯・電力の契約口数及び使用電力量</t>
  </si>
  <si>
    <t>（単位：延口数、1,000kWh）</t>
  </si>
  <si>
    <t>総　　　　　数</t>
  </si>
  <si>
    <t>電　  　　　　  　　　　  　　灯</t>
  </si>
  <si>
    <t xml:space="preserve"> 電　  　　　　  　　　　  　　　　  　　　　  　　力</t>
  </si>
  <si>
    <t>その他契種</t>
  </si>
  <si>
    <t>総数</t>
  </si>
  <si>
    <t>定　  　　額</t>
  </si>
  <si>
    <t>従　  　　量</t>
  </si>
  <si>
    <t>臨　　　　時</t>
  </si>
  <si>
    <t>公衆街路灯</t>
  </si>
  <si>
    <t>その他</t>
  </si>
  <si>
    <t>業 　務 　用</t>
  </si>
  <si>
    <t>低　  　　圧</t>
  </si>
  <si>
    <t>高圧500kW未満</t>
  </si>
  <si>
    <t>高圧500kW以上</t>
  </si>
  <si>
    <t>使用電力量</t>
  </si>
  <si>
    <t>電灯</t>
  </si>
  <si>
    <t>電力</t>
  </si>
  <si>
    <t>契約口数</t>
  </si>
  <si>
    <t>電力量</t>
  </si>
  <si>
    <t>数値</t>
  </si>
  <si>
    <t>今年度</t>
  </si>
  <si>
    <t>…</t>
  </si>
  <si>
    <t>増減</t>
  </si>
  <si>
    <t>割合</t>
  </si>
  <si>
    <t>構成</t>
  </si>
  <si>
    <t>定額</t>
  </si>
  <si>
    <t>従量</t>
  </si>
  <si>
    <t>臨時</t>
  </si>
  <si>
    <t>業務用</t>
  </si>
  <si>
    <t>低圧</t>
  </si>
  <si>
    <t>高圧500ｋW以上</t>
  </si>
  <si>
    <t>（注）契約口数における総数は各月の数字を年度末まで加えた延口数である。</t>
  </si>
  <si>
    <t>資料：沖縄電力株式会社浦添支店</t>
  </si>
  <si>
    <t>割合（全体）</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</si>
  <si>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</si>
  <si>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</si>
  <si>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</si>
  <si>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</si>
  <si>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 xml:space="preserve">（120）  １口当り使用電力量  </t>
  </si>
  <si>
    <t>（単位：kWh）</t>
  </si>
  <si>
    <t xml:space="preserve">（121）  電力供給施設の状況 </t>
  </si>
  <si>
    <t>（単位：ヶ所、kVA、台、基、㎞）</t>
  </si>
  <si>
    <t>電　　　　　灯</t>
  </si>
  <si>
    <t>電　 力</t>
  </si>
  <si>
    <t>変　　圧　　施　　設</t>
  </si>
  <si>
    <t xml:space="preserve"> 配　　電　　施　　設</t>
  </si>
  <si>
    <t>年度</t>
  </si>
  <si>
    <t>平均</t>
  </si>
  <si>
    <t>定　 額</t>
  </si>
  <si>
    <t>臨　時</t>
  </si>
  <si>
    <t>公衆
街路灯</t>
  </si>
  <si>
    <t>低 圧</t>
  </si>
  <si>
    <t>高　圧</t>
  </si>
  <si>
    <t>高  圧</t>
  </si>
  <si>
    <t>設　置　数</t>
  </si>
  <si>
    <t>設 備 容 量</t>
  </si>
  <si>
    <t>変圧器容量</t>
  </si>
  <si>
    <t>配 電 電 柱</t>
  </si>
  <si>
    <t>配電線延長</t>
  </si>
  <si>
    <t>Ⅶ　　上 下 水 道 及 び 電 気</t>
  </si>
  <si>
    <t>（47）</t>
  </si>
  <si>
    <t>１世帯配水量</t>
  </si>
  <si>
    <t>（48）</t>
  </si>
  <si>
    <t>（49）</t>
  </si>
  <si>
    <t>（50）</t>
  </si>
  <si>
    <t>接続率</t>
  </si>
  <si>
    <t>（51）</t>
  </si>
  <si>
    <t>電灯使用量</t>
  </si>
  <si>
    <t>電力使用量</t>
  </si>
  <si>
    <t>（52）</t>
  </si>
  <si>
    <t>500kW未満</t>
  </si>
  <si>
    <t>500kW以上</t>
  </si>
  <si>
    <t>貯 水 池 別</t>
    <phoneticPr fontId="21"/>
  </si>
  <si>
    <t>貯　水　池　別</t>
    <phoneticPr fontId="21"/>
  </si>
  <si>
    <t>市   　別</t>
    <phoneticPr fontId="21"/>
  </si>
  <si>
    <t>行 政 人 口</t>
    <phoneticPr fontId="21"/>
  </si>
  <si>
    <t>人 口 普 及 率</t>
    <phoneticPr fontId="21"/>
  </si>
  <si>
    <t>１ 件 当 り 貸 付 額</t>
    <phoneticPr fontId="21"/>
  </si>
  <si>
    <t>深夜</t>
    <rPh sb="0" eb="2">
      <t>シンヤ</t>
    </rPh>
    <phoneticPr fontId="21"/>
  </si>
  <si>
    <t>　（51）電灯、電力使用量の推移（Ｐ106、107参照）</t>
    <phoneticPr fontId="21"/>
  </si>
  <si>
    <t>臨　　時</t>
    <phoneticPr fontId="21"/>
  </si>
  <si>
    <t>深　　夜</t>
    <rPh sb="0" eb="1">
      <t>シン</t>
    </rPh>
    <rPh sb="3" eb="4">
      <t>ヨル</t>
    </rPh>
    <phoneticPr fontId="21"/>
  </si>
  <si>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1"/>
  </si>
  <si>
    <t>（注）接続率とは、あらゆる汚水排水の接続を指している。</t>
    <rPh sb="21" eb="22">
      <t>サ</t>
    </rPh>
    <phoneticPr fontId="21"/>
  </si>
  <si>
    <t xml:space="preserve">（注）接続とは、あらゆる汚水排水の接続を指している。 </t>
    <rPh sb="20" eb="21">
      <t>サ</t>
    </rPh>
    <phoneticPr fontId="21"/>
  </si>
  <si>
    <t>（108）  貯水池の状況（平成23年度）</t>
    <phoneticPr fontId="21"/>
  </si>
  <si>
    <t>平成23年度</t>
    <phoneticPr fontId="21"/>
  </si>
  <si>
    <t>平成22年度</t>
    <phoneticPr fontId="21"/>
  </si>
  <si>
    <t>平成15年度</t>
    <rPh sb="0" eb="2">
      <t>ヘイセイ</t>
    </rPh>
    <rPh sb="4" eb="6">
      <t>ネンド</t>
    </rPh>
    <phoneticPr fontId="21"/>
  </si>
  <si>
    <t>23</t>
    <phoneticPr fontId="21"/>
  </si>
  <si>
    <t>平成17年度</t>
    <rPh sb="0" eb="2">
      <t>ヘイセイ</t>
    </rPh>
    <rPh sb="4" eb="6">
      <t>ネンド</t>
    </rPh>
    <phoneticPr fontId="21"/>
  </si>
  <si>
    <t>平成23年度</t>
    <phoneticPr fontId="21"/>
  </si>
  <si>
    <t>※平成19年度までの南城市の水量には,南部水道企業団より受水</t>
    <phoneticPr fontId="21"/>
  </si>
  <si>
    <t xml:space="preserve">  している大里区域は含まない。</t>
    <phoneticPr fontId="21"/>
  </si>
  <si>
    <t>（115）  市別下水道普及状況（平成24年３月末日現在）</t>
    <phoneticPr fontId="21"/>
  </si>
  <si>
    <t>口 数</t>
    <phoneticPr fontId="21"/>
  </si>
  <si>
    <t>時間帯別
Eeらいふ</t>
    <rPh sb="0" eb="3">
      <t>ジカンタイ</t>
    </rPh>
    <rPh sb="3" eb="4">
      <t>ベツ</t>
    </rPh>
    <phoneticPr fontId="21"/>
  </si>
  <si>
    <t>深 夜</t>
    <rPh sb="0" eb="1">
      <t>シン</t>
    </rPh>
    <rPh sb="2" eb="3">
      <t>ヨル</t>
    </rPh>
    <phoneticPr fontId="21"/>
  </si>
  <si>
    <t>時間帯別・
Eeらいふ</t>
    <rPh sb="0" eb="3">
      <t>ジカンタイ</t>
    </rPh>
    <rPh sb="3" eb="4">
      <t>ベツ</t>
    </rPh>
    <phoneticPr fontId="21"/>
  </si>
  <si>
    <r>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t>
    </r>
    <r>
      <rPr>
        <sz val="10"/>
        <rFont val="ＭＳ 明朝"/>
        <family val="1"/>
        <charset val="128"/>
      </rPr>
      <t>平成23年度の上水道の給水状況をみると、給水人口11万2,998人、給水栓数2万9,291、送配水管総延長326.395キロメートル、総給水量1,382万立方メートル、普及率100％となっている。　</t>
    </r>
    <phoneticPr fontId="21"/>
  </si>
  <si>
    <t>18</t>
    <phoneticPr fontId="21"/>
  </si>
  <si>
    <t>19</t>
    <phoneticPr fontId="21"/>
  </si>
  <si>
    <t>20</t>
    <phoneticPr fontId="21"/>
  </si>
  <si>
    <t>21</t>
    <phoneticPr fontId="21"/>
  </si>
  <si>
    <t>22</t>
    <phoneticPr fontId="21"/>
  </si>
  <si>
    <t>20</t>
    <phoneticPr fontId="21"/>
  </si>
  <si>
    <t>21</t>
    <phoneticPr fontId="21"/>
  </si>
  <si>
    <t>22</t>
    <phoneticPr fontId="21"/>
  </si>
  <si>
    <t>23</t>
    <phoneticPr fontId="21"/>
  </si>
  <si>
    <r>
      <t>　平成</t>
    </r>
    <r>
      <rPr>
        <sz val="10"/>
        <rFont val="ＭＳ 明朝"/>
        <family val="1"/>
        <charset val="128"/>
      </rPr>
      <t xml:space="preserve">23年度の給水量を前年度と比較してみると、6万2,826立方メートル（0.45％）の減となった。また有収水量を用途別にみると、家事用＋連合用が911万立方メートル（全体の69.7％）と総給水量の約７割を占め、次いで営業用の255万立方メートル（同19.5％）、官公署用＋基地用139万立方メートル（同10.7％）と続いている。平成23年度の１日平均給水量は3万7,747立方メートルで前年度より147立方メートル（0.7％）の減となっている。      </t>
    </r>
    <rPh sb="166" eb="168">
      <t>ヘイセイ</t>
    </rPh>
    <rPh sb="216" eb="217">
      <t>ゲン</t>
    </rPh>
    <phoneticPr fontId="21"/>
  </si>
  <si>
    <r>
      <t xml:space="preserve">　電気は、私たちの日常生活のみならず、生産活動を行う上で欠くことのできないものである。そして、生活水準の向上および産業経済の発展に伴い、その需要量は、ますます増大する傾向にある。
</t>
    </r>
    <r>
      <rPr>
        <sz val="10"/>
        <rFont val="ＭＳ 明朝"/>
        <family val="1"/>
        <charset val="128"/>
      </rPr>
      <t>　平成23年度で使用した電力は、4億9,462万キロワット時（電灯44.4％、電力55.6％）で前年度より、1213万キロワット時（2.39％）減少となっている。</t>
    </r>
    <rPh sb="154" eb="155">
      <t>トキ</t>
    </rPh>
    <phoneticPr fontId="21"/>
  </si>
  <si>
    <t>口 数</t>
    <phoneticPr fontId="21"/>
  </si>
  <si>
    <t>資料：沖縄電力株式会社浦添支店</t>
    <phoneticPr fontId="21"/>
  </si>
  <si>
    <t>　　　深夜とは、深夜Ａ・深夜Ｂをさす。　</t>
    <phoneticPr fontId="21"/>
  </si>
  <si>
    <t>配 電 用 変 電 所</t>
    <phoneticPr fontId="21"/>
  </si>
  <si>
    <t>従　 量</t>
    <phoneticPr fontId="21"/>
  </si>
  <si>
    <t>臨 時</t>
    <phoneticPr fontId="21"/>
  </si>
  <si>
    <t>500kw
未満</t>
    <phoneticPr fontId="21"/>
  </si>
  <si>
    <t>500kw
以上</t>
    <phoneticPr fontId="21"/>
  </si>
  <si>
    <t>資料：沖縄電力株式会社浦添支店</t>
    <phoneticPr fontId="21"/>
  </si>
  <si>
    <t>配 電 用 変 電 所</t>
    <phoneticPr fontId="21"/>
  </si>
  <si>
    <t>設 置 数</t>
    <phoneticPr fontId="21"/>
  </si>
  <si>
    <r>
      <t>　また、使用電力量の構成をみると、</t>
    </r>
    <r>
      <rPr>
        <sz val="10"/>
        <rFont val="ＭＳ 明朝"/>
        <family val="1"/>
        <charset val="128"/>
      </rPr>
      <t>電灯の従量が１億9,316万キロワット時(全体の39.1％)と最も多く、次いで電力の業務用が１億8,578万キロワット時（同37.6％）となっており、この両者で全体の7割以上を占めている。</t>
    </r>
    <rPh sb="102" eb="104">
      <t>イジョウ</t>
    </rPh>
    <phoneticPr fontId="21"/>
  </si>
  <si>
    <t>23年</t>
    <phoneticPr fontId="21"/>
  </si>
  <si>
    <t>名護市</t>
    <phoneticPr fontId="21"/>
  </si>
  <si>
    <t>（48）用途別使用水量の推移（Ｐ102･103参照）</t>
    <phoneticPr fontId="21"/>
  </si>
  <si>
    <t>（49）用途別使用水量の構成 （Ｐ102･103参照）</t>
    <phoneticPr fontId="21"/>
  </si>
  <si>
    <t>平成18年度</t>
    <rPh sb="0" eb="2">
      <t>ヘイセイ</t>
    </rPh>
    <rPh sb="4" eb="6">
      <t>ネンド</t>
    </rPh>
    <phoneticPr fontId="21"/>
  </si>
  <si>
    <t>計</t>
    <rPh sb="0" eb="1">
      <t>ケイ</t>
    </rPh>
    <phoneticPr fontId="21"/>
  </si>
  <si>
    <t>時間帯別・Eeらいふ</t>
    <rPh sb="0" eb="3">
      <t>ジカンタイ</t>
    </rPh>
    <rPh sb="3" eb="4">
      <t>ベツ</t>
    </rPh>
    <phoneticPr fontId="21"/>
  </si>
  <si>
    <t>臨時電力</t>
    <rPh sb="2" eb="4">
      <t>デンリョク</t>
    </rPh>
    <phoneticPr fontId="21"/>
  </si>
  <si>
    <t>臨時電灯</t>
    <phoneticPr fontId="21"/>
  </si>
  <si>
    <t>年　　度</t>
    <phoneticPr fontId="21"/>
  </si>
  <si>
    <t xml:space="preserve">   （50）市別下水道普及状況（Ｐ104参照）</t>
    <phoneticPr fontId="21"/>
  </si>
  <si>
    <t xml:space="preserve">   （47）市別年間配水量（Ｐ101参照）</t>
    <phoneticPr fontId="21"/>
  </si>
  <si>
    <t>年度</t>
    <phoneticPr fontId="21"/>
  </si>
  <si>
    <t>臨時</t>
    <phoneticPr fontId="21"/>
  </si>
  <si>
    <t>従量</t>
    <phoneticPr fontId="21"/>
  </si>
  <si>
    <t>定額</t>
    <phoneticPr fontId="21"/>
  </si>
  <si>
    <t>低圧</t>
    <phoneticPr fontId="21"/>
  </si>
  <si>
    <t>深夜</t>
    <rPh sb="0" eb="1">
      <t>シン</t>
    </rPh>
    <rPh sb="1" eb="2">
      <t>ヨル</t>
    </rPh>
    <phoneticPr fontId="21"/>
  </si>
  <si>
    <t>電　        力</t>
    <phoneticPr fontId="21"/>
  </si>
</sst>
</file>

<file path=xl/styles.xml><?xml version="1.0" encoding="utf-8"?>
<styleSheet xmlns="http://schemas.openxmlformats.org/spreadsheetml/2006/main">
  <numFmts count="16">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quot;平成&quot;##&quot;年度&quot;"/>
    <numFmt numFmtId="189" formatCode="0_);[Red]\(0\)"/>
    <numFmt numFmtId="190" formatCode="##&quot;年&quot;"/>
    <numFmt numFmtId="191" formatCode="#.0&quot;%&quot;\ "/>
  </numFmts>
  <fonts count="32">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10"/>
      <color indexed="10"/>
      <name val="ＭＳ 明朝"/>
      <family val="1"/>
      <charset val="128"/>
    </font>
    <font>
      <b/>
      <sz val="9"/>
      <color indexed="81"/>
      <name val="ＭＳ Ｐゴシック"/>
      <family val="3"/>
      <charset val="128"/>
    </font>
    <font>
      <b/>
      <sz val="10"/>
      <color indexed="8"/>
      <name val="ＭＳ 明朝"/>
      <family val="1"/>
      <charset val="128"/>
    </font>
    <font>
      <sz val="9"/>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right style="thin">
        <color indexed="64"/>
      </right>
      <top/>
      <bottom/>
      <diagonal/>
    </border>
    <border>
      <left style="thin">
        <color indexed="64"/>
      </left>
      <right/>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8"/>
      </right>
      <top/>
      <bottom style="thin">
        <color indexed="8"/>
      </bottom>
      <diagonal/>
    </border>
    <border>
      <left/>
      <right style="medium">
        <color indexed="8"/>
      </right>
      <top style="medium">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6" fillId="0" borderId="0" applyFill="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6"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479">
    <xf numFmtId="0" fontId="0" fillId="0" borderId="0" xfId="0">
      <alignment vertical="center"/>
    </xf>
    <xf numFmtId="0" fontId="0" fillId="0" borderId="0" xfId="0" applyAlignment="1">
      <alignment vertical="center"/>
    </xf>
    <xf numFmtId="176" fontId="0" fillId="0" borderId="10" xfId="0" applyNumberFormat="1" applyFill="1" applyBorder="1" applyAlignment="1">
      <alignment vertical="center"/>
    </xf>
    <xf numFmtId="0" fontId="0" fillId="0" borderId="11" xfId="0" applyFont="1" applyBorder="1" applyAlignment="1">
      <alignment horizontal="center" vertical="center"/>
    </xf>
    <xf numFmtId="179" fontId="0" fillId="0" borderId="0" xfId="0" applyNumberFormat="1" applyFont="1" applyFill="1" applyBorder="1" applyAlignment="1">
      <alignment horizontal="right" vertical="center"/>
    </xf>
    <xf numFmtId="179" fontId="0" fillId="0" borderId="12" xfId="0" applyNumberFormat="1" applyFont="1" applyFill="1" applyBorder="1" applyAlignment="1">
      <alignment horizontal="right" vertical="center"/>
    </xf>
    <xf numFmtId="176" fontId="0" fillId="0" borderId="0" xfId="0" applyNumberFormat="1" applyFont="1" applyFill="1" applyBorder="1" applyAlignment="1">
      <alignment vertical="center"/>
    </xf>
    <xf numFmtId="180" fontId="19" fillId="0" borderId="10" xfId="0" applyNumberFormat="1" applyFont="1" applyFill="1" applyBorder="1" applyAlignment="1">
      <alignment vertical="center"/>
    </xf>
    <xf numFmtId="0" fontId="0" fillId="0" borderId="0" xfId="0" applyFill="1" applyAlignment="1">
      <alignment vertical="center"/>
    </xf>
    <xf numFmtId="180" fontId="0" fillId="0" borderId="0"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0" fillId="0" borderId="0" xfId="0" applyFont="1" applyFill="1" applyAlignment="1">
      <alignment horizontal="right" vertical="center"/>
    </xf>
    <xf numFmtId="0" fontId="0" fillId="0" borderId="11" xfId="0" applyFont="1" applyFill="1" applyBorder="1" applyAlignment="1">
      <alignment horizontal="center" vertical="center"/>
    </xf>
    <xf numFmtId="0" fontId="0" fillId="0" borderId="0" xfId="0" applyFont="1" applyBorder="1" applyAlignment="1">
      <alignment horizontal="center" vertical="center"/>
    </xf>
    <xf numFmtId="0" fontId="0" fillId="0" borderId="13" xfId="0" applyFont="1" applyFill="1" applyBorder="1" applyAlignment="1">
      <alignment horizontal="center" vertical="center"/>
    </xf>
    <xf numFmtId="49" fontId="0" fillId="0" borderId="0" xfId="0" applyNumberFormat="1" applyFont="1">
      <alignment vertical="center"/>
    </xf>
    <xf numFmtId="0" fontId="0" fillId="0" borderId="11" xfId="0" applyFont="1" applyBorder="1" applyAlignment="1">
      <alignment vertical="center"/>
    </xf>
    <xf numFmtId="180" fontId="0" fillId="0" borderId="11" xfId="0" applyNumberFormat="1" applyBorder="1" applyAlignment="1">
      <alignment vertical="center"/>
    </xf>
    <xf numFmtId="180" fontId="19" fillId="0" borderId="11" xfId="0" applyNumberFormat="1" applyFont="1" applyBorder="1" applyAlignment="1">
      <alignment vertical="center"/>
    </xf>
    <xf numFmtId="0" fontId="0" fillId="0" borderId="11" xfId="0" applyFont="1" applyFill="1" applyBorder="1" applyAlignment="1">
      <alignment horizontal="left" vertical="center"/>
    </xf>
    <xf numFmtId="180" fontId="0" fillId="0" borderId="11" xfId="0" applyNumberFormat="1" applyBorder="1" applyAlignment="1">
      <alignment horizontal="right" vertical="center"/>
    </xf>
    <xf numFmtId="0" fontId="0" fillId="0" borderId="0" xfId="0" applyBorder="1">
      <alignment vertical="center"/>
    </xf>
    <xf numFmtId="0" fontId="0" fillId="0" borderId="11" xfId="0" applyFont="1" applyBorder="1" applyAlignment="1">
      <alignment horizontal="left" vertical="center"/>
    </xf>
    <xf numFmtId="178" fontId="0" fillId="0" borderId="0" xfId="0" applyNumberFormat="1" applyBorder="1" applyAlignment="1">
      <alignment horizontal="right" vertical="center" indent="1"/>
    </xf>
    <xf numFmtId="0" fontId="19" fillId="0" borderId="0" xfId="0" applyFont="1" applyBorder="1" applyAlignment="1">
      <alignment horizontal="center" vertical="center"/>
    </xf>
    <xf numFmtId="178" fontId="19" fillId="0" borderId="0" xfId="0" applyNumberFormat="1" applyFont="1" applyBorder="1" applyAlignment="1">
      <alignment horizontal="right" vertical="center" indent="1"/>
    </xf>
    <xf numFmtId="180" fontId="0" fillId="0" borderId="0" xfId="0" applyNumberFormat="1">
      <alignment vertical="center"/>
    </xf>
    <xf numFmtId="0" fontId="0" fillId="0" borderId="11" xfId="0" applyBorder="1">
      <alignment vertical="center"/>
    </xf>
    <xf numFmtId="180" fontId="0" fillId="0" borderId="11" xfId="0" applyNumberFormat="1" applyFont="1" applyBorder="1" applyAlignment="1">
      <alignment horizontal="right" vertical="center"/>
    </xf>
    <xf numFmtId="180" fontId="0" fillId="0" borderId="11" xfId="0" applyNumberFormat="1" applyFont="1" applyBorder="1" applyAlignment="1">
      <alignment vertical="center" shrinkToFit="1"/>
    </xf>
    <xf numFmtId="176" fontId="19" fillId="0" borderId="0" xfId="0" applyNumberFormat="1" applyFont="1" applyBorder="1" applyAlignment="1">
      <alignment vertical="center" shrinkToFit="1"/>
    </xf>
    <xf numFmtId="0" fontId="0" fillId="0" borderId="11" xfId="0" applyBorder="1" applyAlignment="1">
      <alignment vertical="center" shrinkToFit="1"/>
    </xf>
    <xf numFmtId="0" fontId="0" fillId="0" borderId="0" xfId="0" applyFont="1">
      <alignment vertical="center"/>
    </xf>
    <xf numFmtId="180" fontId="0" fillId="0" borderId="0" xfId="0" applyNumberFormat="1" applyBorder="1">
      <alignment vertical="center"/>
    </xf>
    <xf numFmtId="176" fontId="19" fillId="0" borderId="0" xfId="0" applyNumberFormat="1" applyFont="1" applyBorder="1" applyAlignment="1">
      <alignment vertical="center"/>
    </xf>
    <xf numFmtId="176" fontId="19" fillId="0" borderId="0" xfId="0" applyNumberFormat="1" applyFont="1" applyBorder="1" applyAlignment="1">
      <alignment horizontal="right" vertical="center"/>
    </xf>
    <xf numFmtId="0" fontId="0" fillId="0" borderId="11" xfId="0" applyFont="1" applyBorder="1" applyAlignment="1">
      <alignment horizontal="center" vertical="center" shrinkToFit="1"/>
    </xf>
    <xf numFmtId="0" fontId="19" fillId="0" borderId="11" xfId="0" applyFont="1" applyBorder="1" applyAlignment="1">
      <alignment horizontal="center" vertical="center"/>
    </xf>
    <xf numFmtId="177" fontId="0" fillId="0" borderId="0" xfId="0" applyNumberFormat="1" applyFill="1" applyBorder="1" applyAlignment="1">
      <alignment horizontal="center" vertical="center"/>
    </xf>
    <xf numFmtId="177" fontId="19" fillId="0" borderId="0" xfId="0" applyNumberFormat="1" applyFont="1" applyFill="1" applyBorder="1" applyAlignment="1">
      <alignment horizontal="center" vertical="center"/>
    </xf>
    <xf numFmtId="0" fontId="25" fillId="0" borderId="11" xfId="0" applyFont="1" applyBorder="1" applyAlignment="1">
      <alignment horizontal="center" vertical="center"/>
    </xf>
    <xf numFmtId="180" fontId="0" fillId="0" borderId="11" xfId="0" applyNumberFormat="1" applyBorder="1" applyAlignment="1">
      <alignment vertical="center" shrinkToFit="1"/>
    </xf>
    <xf numFmtId="176" fontId="0" fillId="0" borderId="0" xfId="0" applyNumberFormat="1">
      <alignment vertical="center"/>
    </xf>
    <xf numFmtId="180" fontId="0" fillId="0" borderId="12" xfId="0" applyNumberFormat="1" applyBorder="1" applyAlignment="1">
      <alignment vertical="center"/>
    </xf>
    <xf numFmtId="176" fontId="19" fillId="0" borderId="0" xfId="0" applyNumberFormat="1" applyFont="1" applyFill="1" applyBorder="1" applyAlignment="1">
      <alignment vertical="center"/>
    </xf>
    <xf numFmtId="184" fontId="0" fillId="0" borderId="11" xfId="28" applyNumberFormat="1" applyFont="1" applyFill="1" applyBorder="1" applyAlignment="1" applyProtection="1">
      <alignment vertical="center" shrinkToFit="1"/>
    </xf>
    <xf numFmtId="9" fontId="0" fillId="0" borderId="0" xfId="28" applyFont="1" applyFill="1" applyBorder="1" applyAlignment="1" applyProtection="1">
      <alignmen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83" fontId="0" fillId="0" borderId="12"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0" fontId="0" fillId="0" borderId="14" xfId="0" applyNumberFormat="1" applyFont="1" applyBorder="1" applyAlignment="1">
      <alignment vertical="center" shrinkToFit="1"/>
    </xf>
    <xf numFmtId="0" fontId="28" fillId="0" borderId="0" xfId="0" applyFont="1">
      <alignment vertical="center"/>
    </xf>
    <xf numFmtId="183" fontId="0" fillId="0" borderId="15" xfId="0" applyNumberFormat="1" applyFont="1" applyFill="1" applyBorder="1" applyAlignment="1">
      <alignment horizontal="right" vertical="center"/>
    </xf>
    <xf numFmtId="178" fontId="19" fillId="0" borderId="16" xfId="0" applyNumberFormat="1" applyFont="1" applyFill="1" applyBorder="1" applyAlignment="1">
      <alignment vertical="center"/>
    </xf>
    <xf numFmtId="180" fontId="0" fillId="0" borderId="12"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7" xfId="0" applyFont="1" applyFill="1" applyBorder="1" applyAlignment="1">
      <alignment horizontal="center" vertical="center"/>
    </xf>
    <xf numFmtId="176" fontId="0" fillId="0" borderId="0" xfId="0" applyNumberFormat="1" applyFill="1" applyBorder="1" applyAlignment="1">
      <alignment vertical="center"/>
    </xf>
    <xf numFmtId="176" fontId="0" fillId="0" borderId="18" xfId="0" applyNumberFormat="1" applyFill="1" applyBorder="1" applyAlignment="1">
      <alignment vertical="center"/>
    </xf>
    <xf numFmtId="176" fontId="19" fillId="0" borderId="16" xfId="0" applyNumberFormat="1" applyFont="1" applyFill="1" applyBorder="1" applyAlignme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76" fontId="0" fillId="0" borderId="12" xfId="0" applyNumberFormat="1" applyFill="1" applyBorder="1" applyAlignment="1">
      <alignment vertical="center"/>
    </xf>
    <xf numFmtId="176" fontId="19" fillId="0" borderId="19" xfId="0" applyNumberFormat="1" applyFont="1" applyFill="1" applyBorder="1" applyAlignment="1">
      <alignment vertical="center"/>
    </xf>
    <xf numFmtId="176" fontId="0" fillId="0" borderId="20" xfId="0" applyNumberFormat="1" applyFill="1" applyBorder="1" applyAlignment="1">
      <alignment vertical="center"/>
    </xf>
    <xf numFmtId="176" fontId="19" fillId="0" borderId="21" xfId="0" applyNumberFormat="1" applyFont="1" applyFill="1" applyBorder="1" applyAlignment="1">
      <alignment vertical="center"/>
    </xf>
    <xf numFmtId="180" fontId="0" fillId="0" borderId="0" xfId="0" applyNumberFormat="1" applyFont="1" applyFill="1" applyBorder="1" applyAlignment="1">
      <alignment horizontal="right" vertical="center" shrinkToFit="1"/>
    </xf>
    <xf numFmtId="180" fontId="0" fillId="0" borderId="12"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8" fillId="0" borderId="0" xfId="0" applyFont="1" applyBorder="1">
      <alignment vertical="center"/>
    </xf>
    <xf numFmtId="176" fontId="19" fillId="0" borderId="22" xfId="0" applyNumberFormat="1" applyFont="1" applyFill="1" applyBorder="1" applyAlignment="1">
      <alignment vertical="center"/>
    </xf>
    <xf numFmtId="177" fontId="19" fillId="0" borderId="16" xfId="0" applyNumberFormat="1" applyFont="1" applyFill="1" applyBorder="1" applyAlignment="1">
      <alignment vertical="center"/>
    </xf>
    <xf numFmtId="178" fontId="0" fillId="0" borderId="0" xfId="0" applyNumberFormat="1" applyFont="1" applyFill="1" applyBorder="1" applyAlignment="1">
      <alignment vertical="center"/>
    </xf>
    <xf numFmtId="49" fontId="26" fillId="0" borderId="13" xfId="0" applyNumberFormat="1" applyFont="1" applyFill="1" applyBorder="1" applyAlignment="1">
      <alignment horizontal="center" vertical="center"/>
    </xf>
    <xf numFmtId="185" fontId="0" fillId="0" borderId="16" xfId="0" applyNumberFormat="1" applyFill="1" applyBorder="1" applyAlignment="1">
      <alignment horizontal="right" vertical="center"/>
    </xf>
    <xf numFmtId="185" fontId="0" fillId="0" borderId="0" xfId="0" applyNumberFormat="1" applyFill="1" applyBorder="1" applyAlignment="1">
      <alignment horizontal="right" vertical="center"/>
    </xf>
    <xf numFmtId="0" fontId="0" fillId="0" borderId="0" xfId="0" applyFill="1" applyBorder="1" applyAlignment="1">
      <alignment horizontal="center" vertical="center"/>
    </xf>
    <xf numFmtId="183" fontId="0" fillId="0" borderId="0" xfId="0" applyNumberFormat="1" applyFill="1" applyBorder="1" applyAlignment="1">
      <alignment horizontal="right" vertical="center"/>
    </xf>
    <xf numFmtId="183" fontId="0" fillId="0" borderId="18" xfId="0" applyNumberFormat="1" applyFill="1" applyBorder="1" applyAlignment="1">
      <alignment horizontal="right" vertical="center"/>
    </xf>
    <xf numFmtId="49" fontId="30" fillId="0" borderId="23" xfId="0" applyNumberFormat="1" applyFont="1" applyFill="1" applyBorder="1" applyAlignment="1">
      <alignment horizontal="center" vertical="center"/>
    </xf>
    <xf numFmtId="180" fontId="0" fillId="0" borderId="2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180" fontId="19" fillId="0" borderId="13" xfId="0" applyNumberFormat="1" applyFont="1" applyFill="1" applyBorder="1" applyAlignment="1">
      <alignment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7" fillId="0" borderId="0" xfId="0" applyFont="1" applyFill="1" applyAlignment="1">
      <alignment vertical="center"/>
    </xf>
    <xf numFmtId="0" fontId="0" fillId="0" borderId="25" xfId="0"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19"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177" fontId="0" fillId="0" borderId="0" xfId="0" applyNumberFormat="1" applyFont="1" applyFill="1" applyBorder="1" applyAlignment="1">
      <alignment vertical="center"/>
    </xf>
    <xf numFmtId="0" fontId="0" fillId="0" borderId="31" xfId="0" applyFont="1" applyFill="1" applyBorder="1" applyAlignment="1">
      <alignment horizontal="distributed" vertical="center"/>
    </xf>
    <xf numFmtId="177" fontId="0" fillId="0" borderId="18" xfId="0" applyNumberFormat="1" applyFont="1" applyFill="1" applyBorder="1" applyAlignment="1">
      <alignment vertical="center"/>
    </xf>
    <xf numFmtId="0" fontId="0" fillId="0" borderId="0" xfId="0" applyFont="1" applyFill="1" applyBorder="1" applyAlignment="1">
      <alignment horizontal="right" vertical="center"/>
    </xf>
    <xf numFmtId="0" fontId="0" fillId="0" borderId="32" xfId="0" applyFont="1" applyFill="1" applyBorder="1" applyAlignment="1">
      <alignment horizontal="center" vertical="center"/>
    </xf>
    <xf numFmtId="0" fontId="27" fillId="0" borderId="33" xfId="0" applyFont="1" applyFill="1" applyBorder="1" applyAlignment="1">
      <alignment horizontal="center" vertical="center"/>
    </xf>
    <xf numFmtId="0" fontId="19" fillId="0" borderId="34" xfId="0" applyFont="1" applyFill="1" applyBorder="1" applyAlignment="1">
      <alignment horizontal="distributed" vertical="center"/>
    </xf>
    <xf numFmtId="0" fontId="0" fillId="0" borderId="34" xfId="0" applyFont="1" applyFill="1" applyBorder="1" applyAlignment="1">
      <alignment horizontal="distributed" vertical="center"/>
    </xf>
    <xf numFmtId="178" fontId="0" fillId="0" borderId="21" xfId="0" applyNumberFormat="1" applyFont="1" applyFill="1" applyBorder="1" applyAlignment="1">
      <alignment vertical="center"/>
    </xf>
    <xf numFmtId="0" fontId="0" fillId="0" borderId="35" xfId="0" applyFont="1" applyFill="1" applyBorder="1" applyAlignment="1">
      <alignment horizontal="distributed" vertical="center"/>
    </xf>
    <xf numFmtId="178" fontId="26" fillId="0" borderId="36" xfId="0" applyNumberFormat="1" applyFont="1" applyFill="1" applyBorder="1" applyAlignment="1">
      <alignment vertical="center"/>
    </xf>
    <xf numFmtId="0" fontId="0" fillId="0" borderId="0" xfId="0" applyFill="1" applyBorder="1" applyAlignment="1">
      <alignment vertical="center"/>
    </xf>
    <xf numFmtId="0" fontId="0" fillId="0" borderId="37" xfId="0" applyFont="1" applyFill="1" applyBorder="1" applyAlignment="1">
      <alignment horizontal="center" vertical="center"/>
    </xf>
    <xf numFmtId="0" fontId="0" fillId="0" borderId="28" xfId="0" applyFill="1" applyBorder="1" applyAlignment="1">
      <alignment horizontal="center" vertical="center"/>
    </xf>
    <xf numFmtId="0" fontId="27" fillId="0" borderId="29" xfId="0" applyFont="1" applyFill="1" applyBorder="1" applyAlignment="1">
      <alignment horizontal="center" vertical="center"/>
    </xf>
    <xf numFmtId="0" fontId="19" fillId="0" borderId="38" xfId="0" applyFont="1" applyFill="1" applyBorder="1" applyAlignment="1">
      <alignment horizontal="distributed" vertical="center"/>
    </xf>
    <xf numFmtId="0" fontId="0" fillId="0" borderId="38" xfId="0" applyFont="1" applyFill="1" applyBorder="1" applyAlignment="1">
      <alignment horizontal="distributed" vertical="center"/>
    </xf>
    <xf numFmtId="176" fontId="0" fillId="0" borderId="15" xfId="0" applyNumberFormat="1" applyFill="1" applyBorder="1" applyAlignment="1">
      <alignment vertical="center"/>
    </xf>
    <xf numFmtId="176" fontId="19" fillId="0" borderId="15" xfId="0" applyNumberFormat="1" applyFont="1" applyFill="1" applyBorder="1" applyAlignment="1">
      <alignment vertical="center"/>
    </xf>
    <xf numFmtId="0" fontId="0" fillId="0" borderId="39" xfId="0" applyFont="1" applyFill="1" applyBorder="1" applyAlignment="1">
      <alignment horizontal="distributed" vertical="center"/>
    </xf>
    <xf numFmtId="176" fontId="0" fillId="0" borderId="40" xfId="0" applyNumberFormat="1" applyFill="1" applyBorder="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lignment vertical="center"/>
    </xf>
    <xf numFmtId="0" fontId="0" fillId="0" borderId="4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vertical="center"/>
    </xf>
    <xf numFmtId="49" fontId="0" fillId="0" borderId="38" xfId="0" applyNumberFormat="1" applyFont="1" applyFill="1" applyBorder="1" applyAlignment="1">
      <alignment horizontal="center" vertical="center"/>
    </xf>
    <xf numFmtId="179" fontId="0" fillId="0" borderId="0" xfId="0" applyNumberFormat="1" applyFont="1" applyFill="1" applyBorder="1" applyAlignment="1">
      <alignment vertical="center"/>
    </xf>
    <xf numFmtId="179" fontId="19" fillId="0" borderId="45" xfId="0" applyNumberFormat="1" applyFont="1" applyFill="1" applyBorder="1" applyAlignment="1">
      <alignment horizontal="right" vertical="center"/>
    </xf>
    <xf numFmtId="179" fontId="19" fillId="0" borderId="10" xfId="0" applyNumberFormat="1" applyFont="1" applyFill="1" applyBorder="1" applyAlignment="1">
      <alignment horizontal="right" vertical="center"/>
    </xf>
    <xf numFmtId="176" fontId="19" fillId="0" borderId="10" xfId="0" applyNumberFormat="1" applyFont="1" applyFill="1" applyBorder="1" applyAlignment="1">
      <alignment horizontal="right" vertical="center"/>
    </xf>
    <xf numFmtId="176" fontId="19" fillId="0" borderId="10" xfId="0" applyNumberFormat="1" applyFont="1" applyFill="1" applyBorder="1" applyAlignment="1">
      <alignment vertical="center"/>
    </xf>
    <xf numFmtId="0" fontId="0" fillId="0" borderId="46" xfId="0" applyFont="1" applyFill="1" applyBorder="1" applyAlignment="1">
      <alignment horizontal="center" vertical="center"/>
    </xf>
    <xf numFmtId="0" fontId="0" fillId="0" borderId="28" xfId="0" applyFont="1" applyFill="1" applyBorder="1" applyAlignment="1">
      <alignment vertical="center"/>
    </xf>
    <xf numFmtId="0" fontId="0" fillId="0" borderId="38" xfId="0" applyFont="1" applyFill="1" applyBorder="1" applyAlignment="1">
      <alignment horizontal="center" vertical="center"/>
    </xf>
    <xf numFmtId="176" fontId="19" fillId="0" borderId="45" xfId="0" applyNumberFormat="1" applyFont="1" applyFill="1" applyBorder="1" applyAlignment="1">
      <alignment horizontal="right" vertical="center"/>
    </xf>
    <xf numFmtId="176" fontId="19" fillId="0" borderId="10" xfId="0" applyNumberFormat="1" applyFont="1" applyFill="1" applyBorder="1" applyAlignment="1">
      <alignment horizontal="right" vertical="center" shrinkToFit="1"/>
    </xf>
    <xf numFmtId="176" fontId="19" fillId="0" borderId="40" xfId="0" applyNumberFormat="1" applyFont="1" applyFill="1" applyBorder="1" applyAlignment="1">
      <alignment horizontal="right" vertical="center" shrinkToFit="1"/>
    </xf>
    <xf numFmtId="3" fontId="0" fillId="0" borderId="0" xfId="0" applyNumberFormat="1" applyFont="1" applyFill="1" applyBorder="1" applyAlignment="1">
      <alignment vertical="center"/>
    </xf>
    <xf numFmtId="183" fontId="19" fillId="0" borderId="45" xfId="0" applyNumberFormat="1" applyFont="1" applyFill="1" applyBorder="1" applyAlignment="1">
      <alignment horizontal="right" vertical="center"/>
    </xf>
    <xf numFmtId="183" fontId="19" fillId="0" borderId="10" xfId="0" applyNumberFormat="1" applyFont="1" applyFill="1" applyBorder="1" applyAlignment="1">
      <alignment horizontal="right" vertical="center"/>
    </xf>
    <xf numFmtId="183" fontId="19" fillId="0" borderId="40" xfId="0" applyNumberFormat="1" applyFont="1" applyFill="1" applyBorder="1" applyAlignment="1">
      <alignment horizontal="right" vertical="center"/>
    </xf>
    <xf numFmtId="180" fontId="19" fillId="0" borderId="10" xfId="0" applyNumberFormat="1" applyFont="1" applyFill="1" applyBorder="1" applyAlignment="1">
      <alignment horizontal="right" vertical="center"/>
    </xf>
    <xf numFmtId="180" fontId="19" fillId="0" borderId="45" xfId="0" applyNumberFormat="1" applyFont="1" applyFill="1" applyBorder="1" applyAlignment="1">
      <alignment horizontal="right" vertical="center"/>
    </xf>
    <xf numFmtId="0" fontId="0" fillId="0" borderId="47" xfId="0" applyFont="1" applyFill="1" applyBorder="1" applyAlignment="1">
      <alignment vertical="center"/>
    </xf>
    <xf numFmtId="0" fontId="0" fillId="0" borderId="48" xfId="0" applyFont="1" applyFill="1" applyBorder="1" applyAlignment="1">
      <alignment horizontal="center" vertical="center"/>
    </xf>
    <xf numFmtId="0" fontId="0" fillId="0" borderId="0" xfId="0" applyFont="1" applyFill="1" applyAlignment="1">
      <alignment horizontal="center" vertical="center"/>
    </xf>
    <xf numFmtId="49" fontId="19" fillId="0" borderId="23" xfId="0" applyNumberFormat="1" applyFont="1" applyFill="1" applyBorder="1" applyAlignment="1">
      <alignment horizontal="center" vertical="center"/>
    </xf>
    <xf numFmtId="176" fontId="0" fillId="0" borderId="0" xfId="0" applyNumberFormat="1" applyFont="1" applyFill="1" applyAlignment="1">
      <alignment vertical="center"/>
    </xf>
    <xf numFmtId="0" fontId="0" fillId="0" borderId="49" xfId="0" applyFont="1" applyFill="1" applyBorder="1" applyAlignment="1">
      <alignment vertical="center"/>
    </xf>
    <xf numFmtId="0" fontId="19" fillId="0" borderId="23" xfId="0" applyFont="1" applyFill="1" applyBorder="1" applyAlignment="1">
      <alignment horizontal="center"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181" fontId="19" fillId="0" borderId="10" xfId="0" applyNumberFormat="1" applyFont="1" applyFill="1" applyBorder="1" applyAlignment="1">
      <alignment horizontal="right" vertical="center"/>
    </xf>
    <xf numFmtId="177" fontId="19" fillId="0" borderId="40" xfId="0" applyNumberFormat="1" applyFont="1" applyFill="1" applyBorder="1" applyAlignment="1">
      <alignment horizontal="right" vertical="center"/>
    </xf>
    <xf numFmtId="0" fontId="0" fillId="0" borderId="50" xfId="0" applyFont="1" applyFill="1" applyBorder="1" applyAlignment="1">
      <alignment vertical="center"/>
    </xf>
    <xf numFmtId="183" fontId="0" fillId="0" borderId="0" xfId="0" applyNumberFormat="1" applyFont="1" applyFill="1" applyBorder="1" applyAlignment="1">
      <alignment vertical="center"/>
    </xf>
    <xf numFmtId="0" fontId="0" fillId="0" borderId="24" xfId="0" applyFont="1" applyFill="1" applyBorder="1" applyAlignment="1">
      <alignment vertical="center"/>
    </xf>
    <xf numFmtId="0" fontId="0" fillId="0" borderId="51" xfId="0" applyFill="1" applyBorder="1" applyAlignment="1">
      <alignment vertical="center"/>
    </xf>
    <xf numFmtId="0" fontId="0" fillId="0" borderId="52" xfId="0" applyFont="1" applyFill="1" applyBorder="1" applyAlignment="1">
      <alignment horizontal="center" vertical="center"/>
    </xf>
    <xf numFmtId="183" fontId="0" fillId="0" borderId="0" xfId="0" applyNumberFormat="1" applyFill="1" applyAlignment="1">
      <alignment horizontal="center" vertical="center"/>
    </xf>
    <xf numFmtId="0" fontId="0" fillId="0" borderId="0" xfId="0" applyFill="1">
      <alignment vertical="center"/>
    </xf>
    <xf numFmtId="0" fontId="0" fillId="0" borderId="30" xfId="0" applyFill="1" applyBorder="1">
      <alignment vertical="center"/>
    </xf>
    <xf numFmtId="0" fontId="0" fillId="0" borderId="53" xfId="0" applyFill="1" applyBorder="1" applyAlignment="1">
      <alignment horizontal="justify" vertical="center"/>
    </xf>
    <xf numFmtId="185" fontId="0" fillId="0" borderId="0" xfId="0" applyNumberFormat="1" applyFont="1" applyFill="1" applyBorder="1" applyAlignment="1">
      <alignment vertical="center"/>
    </xf>
    <xf numFmtId="185" fontId="0" fillId="0" borderId="54" xfId="0" applyNumberFormat="1" applyFill="1" applyBorder="1" applyAlignment="1">
      <alignment horizontal="right" vertical="center"/>
    </xf>
    <xf numFmtId="185" fontId="0" fillId="0" borderId="21" xfId="0" applyNumberFormat="1" applyFill="1" applyBorder="1" applyAlignment="1">
      <alignment horizontal="right"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textRotation="255"/>
    </xf>
    <xf numFmtId="0" fontId="0" fillId="0" borderId="16" xfId="0" applyFont="1" applyFill="1" applyBorder="1" applyAlignment="1">
      <alignment horizontal="justify" vertical="center"/>
    </xf>
    <xf numFmtId="0" fontId="0" fillId="0" borderId="58" xfId="0" applyFill="1" applyBorder="1" applyAlignment="1">
      <alignment horizontal="center" vertical="center"/>
    </xf>
    <xf numFmtId="183" fontId="0" fillId="0" borderId="21" xfId="0" applyNumberFormat="1" applyFill="1" applyBorder="1" applyAlignment="1">
      <alignment horizontal="right" vertical="center"/>
    </xf>
    <xf numFmtId="0" fontId="0" fillId="0" borderId="12" xfId="0" applyFill="1" applyBorder="1" applyAlignment="1">
      <alignment horizontal="center" vertical="center" textRotation="255"/>
    </xf>
    <xf numFmtId="0" fontId="0" fillId="0" borderId="0" xfId="0" applyFont="1" applyFill="1" applyBorder="1" applyAlignment="1">
      <alignment horizontal="justify" vertical="center"/>
    </xf>
    <xf numFmtId="0" fontId="0" fillId="0" borderId="53" xfId="0" applyFill="1" applyBorder="1" applyAlignment="1">
      <alignment horizontal="center" vertical="center"/>
    </xf>
    <xf numFmtId="0" fontId="21" fillId="0" borderId="53" xfId="0" applyFont="1" applyFill="1" applyBorder="1" applyAlignment="1">
      <alignment horizontal="left" vertical="center"/>
    </xf>
    <xf numFmtId="0" fontId="0" fillId="0" borderId="20" xfId="0" applyFill="1" applyBorder="1" applyAlignment="1">
      <alignment horizontal="center" vertical="center" textRotation="255"/>
    </xf>
    <xf numFmtId="0" fontId="0" fillId="0" borderId="18" xfId="0" applyFont="1" applyFill="1" applyBorder="1" applyAlignment="1">
      <alignment horizontal="justify" vertical="center"/>
    </xf>
    <xf numFmtId="0" fontId="0" fillId="0" borderId="59" xfId="0" applyFill="1" applyBorder="1" applyAlignment="1">
      <alignment horizontal="center" vertical="center"/>
    </xf>
    <xf numFmtId="183" fontId="0" fillId="0" borderId="18" xfId="0" applyNumberFormat="1" applyFont="1" applyFill="1" applyBorder="1" applyAlignment="1">
      <alignment vertical="center"/>
    </xf>
    <xf numFmtId="183" fontId="0" fillId="0" borderId="36" xfId="0" applyNumberFormat="1" applyFill="1" applyBorder="1" applyAlignment="1">
      <alignment horizontal="right" vertical="center"/>
    </xf>
    <xf numFmtId="180" fontId="0" fillId="0" borderId="12" xfId="0" applyNumberFormat="1" applyFont="1" applyFill="1" applyBorder="1" applyAlignment="1">
      <alignment vertical="center" shrinkToFit="1"/>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0" fontId="0" fillId="0" borderId="16" xfId="0" applyNumberFormat="1" applyFont="1" applyFill="1" applyBorder="1" applyAlignment="1">
      <alignment horizontal="right" vertical="center" shrinkToFit="1"/>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20" fillId="0" borderId="0" xfId="0" applyFont="1" applyFill="1" applyBorder="1" applyAlignment="1">
      <alignment vertical="center" wrapText="1"/>
    </xf>
    <xf numFmtId="180" fontId="19" fillId="0" borderId="45" xfId="0" applyNumberFormat="1" applyFont="1" applyFill="1" applyBorder="1" applyAlignment="1">
      <alignment vertical="center" shrinkToFit="1"/>
    </xf>
    <xf numFmtId="180" fontId="19" fillId="0" borderId="10" xfId="0" applyNumberFormat="1" applyFont="1" applyFill="1" applyBorder="1" applyAlignment="1">
      <alignment vertical="center" shrinkToFit="1"/>
    </xf>
    <xf numFmtId="180" fontId="19" fillId="0" borderId="10" xfId="0" applyNumberFormat="1" applyFont="1" applyFill="1" applyBorder="1" applyAlignment="1">
      <alignment horizontal="right" vertical="center" shrinkToFi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13" xfId="0" applyFont="1" applyFill="1" applyBorder="1" applyAlignment="1">
      <alignment vertical="center"/>
    </xf>
    <xf numFmtId="0" fontId="0" fillId="0" borderId="12" xfId="0" applyFont="1" applyFill="1" applyBorder="1" applyAlignment="1">
      <alignment horizontal="center" vertical="center"/>
    </xf>
    <xf numFmtId="0" fontId="0" fillId="0" borderId="24" xfId="0" applyFont="1" applyFill="1" applyBorder="1" applyAlignment="1">
      <alignment horizontal="center" vertical="center" wrapText="1"/>
    </xf>
    <xf numFmtId="180" fontId="0" fillId="0" borderId="0" xfId="0" applyNumberFormat="1" applyFont="1" applyFill="1" applyAlignment="1">
      <alignment horizontal="right" vertical="center"/>
    </xf>
    <xf numFmtId="180" fontId="0" fillId="0" borderId="19" xfId="0" applyNumberFormat="1" applyFont="1" applyFill="1" applyBorder="1" applyAlignment="1">
      <alignment horizontal="right" vertical="center"/>
    </xf>
    <xf numFmtId="180" fontId="19" fillId="0" borderId="40" xfId="0" applyNumberFormat="1" applyFont="1" applyFill="1" applyBorder="1" applyAlignment="1">
      <alignment vertical="center"/>
    </xf>
    <xf numFmtId="0" fontId="22" fillId="0" borderId="0" xfId="0" applyFont="1" applyFill="1" applyAlignment="1">
      <alignment vertical="center"/>
    </xf>
    <xf numFmtId="0" fontId="0" fillId="0" borderId="10" xfId="0" applyFont="1" applyFill="1" applyBorder="1" applyAlignment="1">
      <alignment vertical="center" wrapText="1"/>
    </xf>
    <xf numFmtId="0" fontId="0" fillId="0" borderId="37" xfId="0" applyFont="1" applyFill="1" applyBorder="1" applyAlignment="1">
      <alignment vertical="center"/>
    </xf>
    <xf numFmtId="0" fontId="0" fillId="0" borderId="27" xfId="0" applyFont="1" applyFill="1" applyBorder="1" applyAlignment="1">
      <alignment vertical="center" wrapText="1"/>
    </xf>
    <xf numFmtId="0" fontId="0" fillId="0" borderId="29" xfId="0" applyFont="1" applyFill="1" applyBorder="1" applyAlignment="1">
      <alignment vertical="center"/>
    </xf>
    <xf numFmtId="0" fontId="0" fillId="0" borderId="62" xfId="0" applyFont="1" applyFill="1" applyBorder="1" applyAlignment="1">
      <alignment vertical="center" wrapText="1"/>
    </xf>
    <xf numFmtId="179" fontId="0" fillId="0" borderId="11" xfId="0" applyNumberFormat="1" applyFont="1" applyFill="1" applyBorder="1" applyAlignment="1">
      <alignment vertical="center"/>
    </xf>
    <xf numFmtId="179" fontId="0" fillId="0" borderId="52" xfId="0" applyNumberFormat="1" applyFont="1" applyFill="1" applyBorder="1" applyAlignment="1">
      <alignment vertical="center"/>
    </xf>
    <xf numFmtId="0" fontId="0" fillId="0" borderId="58" xfId="0" applyFont="1" applyFill="1" applyBorder="1" applyAlignment="1">
      <alignment vertical="center" wrapText="1"/>
    </xf>
    <xf numFmtId="179" fontId="0" fillId="0" borderId="63" xfId="0" applyNumberFormat="1" applyFont="1" applyFill="1" applyBorder="1" applyAlignment="1">
      <alignment vertical="center"/>
    </xf>
    <xf numFmtId="179" fontId="0" fillId="0" borderId="64" xfId="0" applyNumberFormat="1" applyFont="1" applyFill="1" applyBorder="1" applyAlignment="1">
      <alignment vertical="center"/>
    </xf>
    <xf numFmtId="0" fontId="0" fillId="0" borderId="65" xfId="0" applyFont="1" applyFill="1" applyBorder="1" applyAlignment="1">
      <alignment vertical="center"/>
    </xf>
    <xf numFmtId="0" fontId="0" fillId="0" borderId="62" xfId="0" applyFont="1" applyFill="1" applyBorder="1" applyAlignment="1">
      <alignment vertical="center"/>
    </xf>
    <xf numFmtId="184" fontId="0" fillId="0" borderId="11" xfId="0" applyNumberFormat="1" applyFont="1" applyFill="1" applyBorder="1" applyAlignment="1">
      <alignment vertical="center"/>
    </xf>
    <xf numFmtId="184" fontId="0" fillId="0" borderId="52" xfId="0" applyNumberFormat="1" applyFont="1" applyFill="1" applyBorder="1" applyAlignment="1">
      <alignment vertical="center"/>
    </xf>
    <xf numFmtId="0" fontId="0" fillId="0" borderId="38" xfId="0" applyFont="1" applyFill="1" applyBorder="1" applyAlignment="1">
      <alignment vertical="center"/>
    </xf>
    <xf numFmtId="0" fontId="0" fillId="0" borderId="58" xfId="0" applyFont="1" applyFill="1" applyBorder="1" applyAlignment="1">
      <alignment vertical="center"/>
    </xf>
    <xf numFmtId="10" fontId="0" fillId="0" borderId="63" xfId="0" applyNumberFormat="1" applyFont="1" applyFill="1" applyBorder="1" applyAlignment="1">
      <alignment vertical="center"/>
    </xf>
    <xf numFmtId="10" fontId="0" fillId="0" borderId="66" xfId="0" applyNumberFormat="1" applyFont="1" applyFill="1" applyBorder="1" applyAlignment="1">
      <alignment vertical="center"/>
    </xf>
    <xf numFmtId="179" fontId="0" fillId="0" borderId="47" xfId="0" applyNumberFormat="1" applyFont="1" applyFill="1" applyBorder="1" applyAlignment="1">
      <alignment vertical="center"/>
    </xf>
    <xf numFmtId="184" fontId="0" fillId="0" borderId="47" xfId="0" applyNumberFormat="1" applyFont="1" applyFill="1" applyBorder="1" applyAlignment="1">
      <alignment vertical="center"/>
    </xf>
    <xf numFmtId="0" fontId="0" fillId="0" borderId="67" xfId="0" applyFont="1" applyFill="1" applyBorder="1" applyAlignment="1">
      <alignment vertical="center" wrapText="1"/>
    </xf>
    <xf numFmtId="0" fontId="0" fillId="0" borderId="28" xfId="0" applyFont="1" applyFill="1" applyBorder="1" applyAlignment="1">
      <alignment vertical="center" wrapText="1"/>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0" fontId="0" fillId="0" borderId="49" xfId="0" applyFont="1" applyFill="1" applyBorder="1">
      <alignment vertical="center"/>
    </xf>
    <xf numFmtId="0" fontId="0" fillId="0" borderId="68" xfId="0" applyFont="1" applyFill="1" applyBorder="1">
      <alignment vertical="center"/>
    </xf>
    <xf numFmtId="0" fontId="0" fillId="0" borderId="69" xfId="0" applyFont="1" applyFill="1" applyBorder="1" applyAlignment="1">
      <alignment vertical="center" wrapText="1"/>
    </xf>
    <xf numFmtId="0" fontId="0" fillId="0" borderId="11" xfId="0" applyFont="1" applyFill="1" applyBorder="1" applyAlignment="1">
      <alignment vertical="center" wrapText="1"/>
    </xf>
    <xf numFmtId="0" fontId="20" fillId="0" borderId="11" xfId="0" applyFont="1" applyFill="1" applyBorder="1" applyAlignment="1">
      <alignment vertical="center" wrapText="1"/>
    </xf>
    <xf numFmtId="0" fontId="0" fillId="0" borderId="52" xfId="0" applyFont="1" applyFill="1" applyBorder="1" applyAlignment="1">
      <alignment vertical="center" wrapText="1"/>
    </xf>
    <xf numFmtId="0" fontId="0" fillId="0" borderId="70" xfId="0" applyFont="1" applyFill="1" applyBorder="1" applyAlignment="1">
      <alignment vertical="center" wrapText="1"/>
    </xf>
    <xf numFmtId="180" fontId="19" fillId="0" borderId="40" xfId="0" applyNumberFormat="1" applyFont="1" applyFill="1" applyBorder="1" applyAlignment="1">
      <alignment horizontal="right" vertical="center"/>
    </xf>
    <xf numFmtId="0" fontId="0" fillId="0" borderId="65" xfId="0" applyFont="1" applyFill="1" applyBorder="1" applyAlignment="1">
      <alignment vertical="center" wrapText="1"/>
    </xf>
    <xf numFmtId="0" fontId="0" fillId="0" borderId="71" xfId="0" applyFont="1" applyFill="1" applyBorder="1" applyAlignment="1">
      <alignment vertical="center" wrapText="1"/>
    </xf>
    <xf numFmtId="184" fontId="0" fillId="0" borderId="72" xfId="0" applyNumberFormat="1" applyFont="1" applyFill="1" applyBorder="1" applyAlignment="1">
      <alignment vertical="center"/>
    </xf>
    <xf numFmtId="184" fontId="0" fillId="0" borderId="66" xfId="0" applyNumberFormat="1" applyFont="1" applyFill="1" applyBorder="1" applyAlignment="1">
      <alignment vertical="center"/>
    </xf>
    <xf numFmtId="0" fontId="0" fillId="0" borderId="11" xfId="0" applyFill="1" applyBorder="1" applyAlignment="1">
      <alignment vertical="center"/>
    </xf>
    <xf numFmtId="0" fontId="0" fillId="0" borderId="0" xfId="0" applyAlignment="1">
      <alignment horizontal="center" vertical="center"/>
    </xf>
    <xf numFmtId="0" fontId="31" fillId="0" borderId="11" xfId="0" applyFont="1" applyBorder="1" applyAlignment="1">
      <alignment vertical="center" shrinkToFit="1"/>
    </xf>
    <xf numFmtId="0" fontId="31" fillId="0" borderId="14" xfId="0" applyFont="1" applyBorder="1" applyAlignment="1">
      <alignment vertical="center" shrinkToFit="1"/>
    </xf>
    <xf numFmtId="187" fontId="0" fillId="0" borderId="11" xfId="0" applyNumberFormat="1" applyBorder="1">
      <alignment vertical="center"/>
    </xf>
    <xf numFmtId="189" fontId="0" fillId="0" borderId="0" xfId="0" applyNumberFormat="1" applyBorder="1">
      <alignment vertical="center"/>
    </xf>
    <xf numFmtId="190" fontId="0" fillId="0" borderId="11" xfId="0" applyNumberFormat="1" applyBorder="1">
      <alignment vertical="center"/>
    </xf>
    <xf numFmtId="0" fontId="0" fillId="0" borderId="11" xfId="0" applyBorder="1" applyAlignment="1">
      <alignment horizontal="center" vertical="center" shrinkToFit="1"/>
    </xf>
    <xf numFmtId="10" fontId="0" fillId="0" borderId="0" xfId="0" applyNumberFormat="1" applyFont="1">
      <alignment vertical="center"/>
    </xf>
    <xf numFmtId="10" fontId="0" fillId="0" borderId="0" xfId="0" applyNumberFormat="1" applyBorder="1">
      <alignment vertical="center"/>
    </xf>
    <xf numFmtId="191" fontId="0" fillId="0" borderId="11" xfId="0" applyNumberFormat="1" applyFill="1" applyBorder="1" applyAlignment="1">
      <alignment horizontal="center" vertical="center"/>
    </xf>
    <xf numFmtId="188" fontId="0" fillId="0" borderId="11" xfId="0" applyNumberFormat="1" applyBorder="1" applyAlignment="1">
      <alignment vertical="center" shrinkToFit="1"/>
    </xf>
    <xf numFmtId="187" fontId="0" fillId="0" borderId="11" xfId="0" applyNumberFormat="1" applyBorder="1" applyAlignment="1">
      <alignment vertical="center" shrinkToFit="1"/>
    </xf>
    <xf numFmtId="0" fontId="0" fillId="0" borderId="0" xfId="0" applyFont="1" applyFill="1" applyBorder="1" applyAlignment="1">
      <alignment vertical="center" shrinkToFit="1"/>
    </xf>
    <xf numFmtId="0" fontId="0" fillId="0" borderId="11" xfId="0" applyFill="1" applyBorder="1" applyAlignment="1">
      <alignment vertical="center" shrinkToFit="1"/>
    </xf>
    <xf numFmtId="180" fontId="0" fillId="0" borderId="58" xfId="0" applyNumberFormat="1" applyFont="1" applyFill="1" applyBorder="1" applyAlignment="1">
      <alignment horizontal="right" vertical="center"/>
    </xf>
    <xf numFmtId="180" fontId="0" fillId="0" borderId="53" xfId="0" applyNumberFormat="1" applyFont="1" applyFill="1" applyBorder="1" applyAlignment="1">
      <alignment horizontal="right" vertical="center"/>
    </xf>
    <xf numFmtId="180" fontId="0" fillId="0" borderId="53" xfId="0" applyNumberFormat="1" applyFont="1" applyFill="1" applyBorder="1" applyAlignment="1">
      <alignment horizontal="right" vertical="center" shrinkToFit="1"/>
    </xf>
    <xf numFmtId="180" fontId="0" fillId="0" borderId="53" xfId="0" applyNumberFormat="1" applyFont="1" applyFill="1" applyBorder="1" applyAlignment="1">
      <alignment vertical="center" shrinkToFit="1"/>
    </xf>
    <xf numFmtId="180" fontId="19" fillId="0" borderId="73" xfId="0" applyNumberFormat="1" applyFont="1" applyFill="1" applyBorder="1" applyAlignment="1">
      <alignment vertical="center" shrinkToFit="1"/>
    </xf>
    <xf numFmtId="0" fontId="0" fillId="0" borderId="12" xfId="0" applyFont="1" applyFill="1" applyBorder="1" applyAlignment="1">
      <alignment horizontal="distributed" vertical="center" justifyLastLine="1"/>
    </xf>
    <xf numFmtId="0" fontId="0" fillId="0" borderId="74" xfId="0" applyFont="1" applyFill="1" applyBorder="1" applyAlignment="1">
      <alignment vertical="center"/>
    </xf>
    <xf numFmtId="0" fontId="24" fillId="0" borderId="0" xfId="0" applyFont="1" applyBorder="1" applyAlignment="1">
      <alignment horizontal="center" vertical="center"/>
    </xf>
    <xf numFmtId="177" fontId="0" fillId="0" borderId="15" xfId="0" applyNumberFormat="1" applyFill="1" applyBorder="1" applyAlignment="1">
      <alignment vertical="center"/>
    </xf>
    <xf numFmtId="177" fontId="0" fillId="0" borderId="21" xfId="0" applyNumberFormat="1" applyFill="1" applyBorder="1" applyAlignment="1">
      <alignment vertical="center"/>
    </xf>
    <xf numFmtId="177" fontId="0" fillId="0" borderId="80" xfId="0" applyNumberFormat="1" applyFill="1" applyBorder="1" applyAlignment="1">
      <alignment vertical="center"/>
    </xf>
    <xf numFmtId="177" fontId="0" fillId="0" borderId="36" xfId="0" applyNumberFormat="1" applyFill="1" applyBorder="1" applyAlignment="1">
      <alignment vertical="center"/>
    </xf>
    <xf numFmtId="0" fontId="0" fillId="0" borderId="0" xfId="0" applyFont="1" applyFill="1" applyBorder="1" applyAlignment="1">
      <alignment horizontal="right" vertical="center"/>
    </xf>
    <xf numFmtId="177" fontId="19" fillId="0" borderId="19" xfId="0" applyNumberFormat="1" applyFont="1" applyFill="1" applyBorder="1" applyAlignment="1">
      <alignment vertical="center"/>
    </xf>
    <xf numFmtId="177" fontId="19" fillId="0" borderId="54" xfId="0" applyNumberFormat="1" applyFont="1" applyFill="1" applyBorder="1" applyAlignment="1">
      <alignment vertical="center"/>
    </xf>
    <xf numFmtId="0" fontId="18" fillId="0" borderId="0" xfId="0" applyFont="1" applyFill="1" applyBorder="1" applyAlignment="1">
      <alignment horizontal="center" vertical="center"/>
    </xf>
    <xf numFmtId="0" fontId="0" fillId="0" borderId="25" xfId="0" applyFill="1" applyBorder="1" applyAlignment="1">
      <alignment horizontal="center" vertical="center"/>
    </xf>
    <xf numFmtId="0" fontId="0" fillId="0" borderId="8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8" xfId="0" applyFont="1" applyFill="1" applyBorder="1" applyAlignment="1">
      <alignment horizontal="center" vertical="center"/>
    </xf>
    <xf numFmtId="180" fontId="19" fillId="0" borderId="10" xfId="0" applyNumberFormat="1" applyFont="1" applyFill="1" applyBorder="1" applyAlignment="1">
      <alignment horizontal="right" vertical="center"/>
    </xf>
    <xf numFmtId="183" fontId="19" fillId="0" borderId="1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9" fillId="0" borderId="40" xfId="0" applyNumberFormat="1" applyFont="1" applyFill="1" applyBorder="1" applyAlignment="1">
      <alignment horizontal="right" vertical="center"/>
    </xf>
    <xf numFmtId="49" fontId="19" fillId="0" borderId="39" xfId="0" applyNumberFormat="1" applyFont="1" applyFill="1" applyBorder="1" applyAlignment="1">
      <alignment horizontal="center" vertical="center"/>
    </xf>
    <xf numFmtId="183" fontId="0" fillId="0" borderId="15"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180" fontId="0" fillId="0" borderId="12" xfId="0" applyNumberFormat="1" applyFont="1" applyFill="1" applyBorder="1" applyAlignment="1">
      <alignment horizontal="right" vertical="center"/>
    </xf>
    <xf numFmtId="180" fontId="19" fillId="0" borderId="45"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76"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183" fontId="0" fillId="0" borderId="16" xfId="0" applyNumberFormat="1" applyFont="1" applyFill="1" applyBorder="1" applyAlignment="1">
      <alignment horizontal="right" vertical="center"/>
    </xf>
    <xf numFmtId="0" fontId="0" fillId="0" borderId="14" xfId="0" applyFont="1" applyFill="1" applyBorder="1" applyAlignment="1">
      <alignment horizontal="center" vertical="center"/>
    </xf>
    <xf numFmtId="180" fontId="0" fillId="0" borderId="2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0" fontId="0" fillId="0" borderId="11" xfId="0" applyFont="1" applyFill="1" applyBorder="1" applyAlignment="1">
      <alignment horizontal="center" vertical="center"/>
    </xf>
    <xf numFmtId="180" fontId="0" fillId="0" borderId="77" xfId="0" applyNumberFormat="1" applyFont="1" applyFill="1" applyBorder="1" applyAlignment="1">
      <alignment horizontal="right" vertical="center"/>
    </xf>
    <xf numFmtId="182" fontId="0" fillId="0" borderId="28" xfId="41" applyFont="1" applyFill="1" applyBorder="1" applyAlignment="1" applyProtection="1">
      <alignment horizontal="center" vertical="center"/>
    </xf>
    <xf numFmtId="176" fontId="19" fillId="0" borderId="10" xfId="0" applyNumberFormat="1" applyFont="1" applyFill="1" applyBorder="1" applyAlignment="1">
      <alignment horizontal="right" vertical="center" shrinkToFit="1"/>
    </xf>
    <xf numFmtId="0" fontId="0" fillId="0" borderId="46"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76" fontId="0" fillId="0" borderId="0" xfId="0" applyNumberFormat="1" applyFont="1" applyFill="1" applyBorder="1" applyAlignment="1">
      <alignment horizontal="right" vertical="center" shrinkToFit="1"/>
    </xf>
    <xf numFmtId="183" fontId="0" fillId="0" borderId="19" xfId="0" applyNumberFormat="1" applyFont="1" applyFill="1" applyBorder="1" applyAlignment="1">
      <alignment horizontal="right" vertical="center"/>
    </xf>
    <xf numFmtId="49" fontId="0" fillId="0" borderId="75" xfId="0" applyNumberFormat="1" applyFont="1" applyFill="1" applyBorder="1" applyAlignment="1">
      <alignment horizontal="center" vertical="center"/>
    </xf>
    <xf numFmtId="49" fontId="0" fillId="0" borderId="58" xfId="0" applyNumberFormat="1" applyFont="1" applyFill="1" applyBorder="1" applyAlignment="1">
      <alignment horizontal="center" vertical="center"/>
    </xf>
    <xf numFmtId="176" fontId="19" fillId="0" borderId="10" xfId="0" applyNumberFormat="1" applyFont="1" applyFill="1" applyBorder="1" applyAlignment="1">
      <alignment horizontal="right" vertical="center"/>
    </xf>
    <xf numFmtId="0" fontId="0" fillId="0" borderId="50" xfId="0" applyFont="1" applyFill="1" applyBorder="1" applyAlignment="1">
      <alignment horizontal="center" vertical="center"/>
    </xf>
    <xf numFmtId="179" fontId="19" fillId="0" borderId="10" xfId="0" applyNumberFormat="1" applyFont="1" applyFill="1" applyBorder="1" applyAlignment="1">
      <alignment horizontal="right" vertical="center"/>
    </xf>
    <xf numFmtId="176" fontId="19" fillId="0" borderId="10" xfId="0" applyNumberFormat="1" applyFont="1" applyFill="1" applyBorder="1" applyAlignment="1">
      <alignment vertical="center"/>
    </xf>
    <xf numFmtId="176" fontId="19" fillId="0" borderId="1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vertical="center" shrinkToFit="1"/>
    </xf>
    <xf numFmtId="176" fontId="0" fillId="0" borderId="16" xfId="0" applyNumberFormat="1" applyFont="1" applyFill="1" applyBorder="1" applyAlignment="1">
      <alignment vertical="center"/>
    </xf>
    <xf numFmtId="179" fontId="19" fillId="0" borderId="0" xfId="0" applyNumberFormat="1" applyFont="1" applyFill="1" applyBorder="1" applyAlignment="1">
      <alignment horizontal="right" vertical="center"/>
    </xf>
    <xf numFmtId="179" fontId="0" fillId="0" borderId="0" xfId="0" applyNumberFormat="1" applyFont="1" applyFill="1" applyBorder="1" applyAlignment="1">
      <alignment vertical="center"/>
    </xf>
    <xf numFmtId="179" fontId="0" fillId="0" borderId="16" xfId="0" applyNumberFormat="1" applyFont="1" applyFill="1" applyBorder="1" applyAlignment="1">
      <alignment vertical="center"/>
    </xf>
    <xf numFmtId="176" fontId="0" fillId="0" borderId="16" xfId="0" applyNumberFormat="1" applyFont="1" applyFill="1" applyBorder="1" applyAlignment="1">
      <alignment vertical="center" shrinkToFit="1"/>
    </xf>
    <xf numFmtId="0" fontId="0" fillId="0" borderId="42" xfId="0" applyFont="1" applyFill="1" applyBorder="1" applyAlignment="1">
      <alignment horizontal="center" vertical="center"/>
    </xf>
    <xf numFmtId="0" fontId="20" fillId="0" borderId="11" xfId="0" applyFont="1" applyFill="1" applyBorder="1" applyAlignment="1">
      <alignment horizontal="center" vertical="center"/>
    </xf>
    <xf numFmtId="0" fontId="0" fillId="0" borderId="51" xfId="0" applyFont="1" applyFill="1" applyBorder="1" applyAlignment="1">
      <alignment horizontal="center" vertical="center"/>
    </xf>
    <xf numFmtId="0" fontId="19" fillId="0" borderId="0" xfId="0" applyFont="1" applyFill="1" applyBorder="1" applyAlignment="1">
      <alignment vertical="center"/>
    </xf>
    <xf numFmtId="0" fontId="0" fillId="0" borderId="0" xfId="0" applyFont="1" applyFill="1" applyBorder="1" applyAlignment="1">
      <alignment vertical="top" wrapText="1"/>
    </xf>
    <xf numFmtId="179" fontId="26" fillId="0" borderId="0"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8" xfId="0" applyFont="1" applyFill="1" applyBorder="1" applyAlignment="1">
      <alignment horizontal="center" vertical="center"/>
    </xf>
    <xf numFmtId="176" fontId="26" fillId="0" borderId="12" xfId="0" applyNumberFormat="1" applyFont="1" applyFill="1" applyBorder="1" applyAlignment="1">
      <alignment horizontal="right" vertical="center"/>
    </xf>
    <xf numFmtId="176" fontId="26" fillId="0" borderId="0" xfId="0" applyNumberFormat="1" applyFont="1" applyFill="1" applyBorder="1" applyAlignment="1">
      <alignment horizontal="right" vertical="center"/>
    </xf>
    <xf numFmtId="176" fontId="26" fillId="0" borderId="15" xfId="0" applyNumberFormat="1" applyFont="1" applyFill="1" applyBorder="1" applyAlignment="1">
      <alignment horizontal="right" vertical="center"/>
    </xf>
    <xf numFmtId="176" fontId="26" fillId="0" borderId="21" xfId="0" applyNumberFormat="1" applyFont="1" applyFill="1" applyBorder="1" applyAlignment="1">
      <alignment horizontal="right" vertical="center"/>
    </xf>
    <xf numFmtId="0" fontId="30" fillId="0" borderId="35" xfId="0" applyFont="1" applyFill="1" applyBorder="1" applyAlignment="1">
      <alignment horizontal="center" vertical="center"/>
    </xf>
    <xf numFmtId="0" fontId="30" fillId="0" borderId="82" xfId="0" applyFont="1" applyFill="1" applyBorder="1" applyAlignment="1">
      <alignment horizontal="center" vertical="center"/>
    </xf>
    <xf numFmtId="176" fontId="19" fillId="0" borderId="20" xfId="0" applyNumberFormat="1" applyFont="1" applyFill="1" applyBorder="1" applyAlignment="1">
      <alignment horizontal="right" vertical="center"/>
    </xf>
    <xf numFmtId="176" fontId="19" fillId="0" borderId="18" xfId="0" applyNumberFormat="1" applyFont="1" applyFill="1" applyBorder="1" applyAlignment="1">
      <alignment horizontal="right" vertical="center"/>
    </xf>
    <xf numFmtId="176" fontId="19" fillId="0" borderId="80" xfId="0" applyNumberFormat="1" applyFont="1" applyFill="1" applyBorder="1" applyAlignment="1">
      <alignment horizontal="right" vertical="center"/>
    </xf>
    <xf numFmtId="176" fontId="19" fillId="0" borderId="36" xfId="0" applyNumberFormat="1" applyFont="1" applyFill="1" applyBorder="1" applyAlignment="1">
      <alignment horizontal="right" vertical="center"/>
    </xf>
    <xf numFmtId="0" fontId="0" fillId="0" borderId="85" xfId="0" applyFont="1" applyFill="1" applyBorder="1" applyAlignment="1">
      <alignment horizontal="center" vertical="center"/>
    </xf>
    <xf numFmtId="0" fontId="0" fillId="0" borderId="58" xfId="0" applyFont="1" applyFill="1" applyBorder="1" applyAlignment="1">
      <alignment horizontal="center"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76" fontId="0" fillId="0" borderId="54"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84" xfId="0" applyFont="1" applyFill="1" applyBorder="1" applyAlignment="1">
      <alignment horizontal="center" vertical="center" shrinkToFit="1"/>
    </xf>
    <xf numFmtId="184" fontId="0" fillId="0" borderId="15"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19" fillId="0" borderId="10" xfId="0" applyNumberFormat="1" applyFont="1" applyFill="1" applyBorder="1" applyAlignment="1">
      <alignment horizontal="right" vertical="center"/>
    </xf>
    <xf numFmtId="184" fontId="19" fillId="0" borderId="40" xfId="0" applyNumberFormat="1" applyFont="1" applyFill="1" applyBorder="1" applyAlignment="1">
      <alignment horizontal="right" vertical="center"/>
    </xf>
    <xf numFmtId="176" fontId="19" fillId="0" borderId="45"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0" fontId="0" fillId="0" borderId="13" xfId="0" applyFont="1" applyFill="1" applyBorder="1" applyAlignment="1">
      <alignment horizontal="distributed" vertical="center"/>
    </xf>
    <xf numFmtId="176" fontId="0" fillId="0" borderId="12" xfId="0" applyNumberFormat="1" applyFill="1" applyBorder="1" applyAlignment="1">
      <alignment horizontal="right" vertical="center"/>
    </xf>
    <xf numFmtId="176" fontId="0" fillId="0" borderId="0" xfId="0" applyNumberFormat="1" applyFill="1" applyBorder="1" applyAlignment="1">
      <alignment horizontal="right" vertical="center"/>
    </xf>
    <xf numFmtId="186" fontId="0" fillId="0" borderId="0" xfId="0" applyNumberFormat="1" applyFill="1" applyBorder="1" applyAlignment="1">
      <alignment vertical="center"/>
    </xf>
    <xf numFmtId="183" fontId="0" fillId="0" borderId="0" xfId="0" applyNumberFormat="1" applyFill="1" applyBorder="1" applyAlignment="1">
      <alignment vertical="center"/>
    </xf>
    <xf numFmtId="191" fontId="0" fillId="0" borderId="15" xfId="0" applyNumberFormat="1" applyFill="1" applyBorder="1" applyAlignment="1">
      <alignment vertical="center"/>
    </xf>
    <xf numFmtId="183" fontId="0" fillId="0" borderId="0" xfId="0" applyNumberFormat="1" applyFont="1" applyFill="1" applyBorder="1" applyAlignment="1">
      <alignment vertical="center"/>
    </xf>
    <xf numFmtId="176" fontId="0" fillId="0" borderId="10" xfId="0" applyNumberFormat="1" applyFill="1" applyBorder="1" applyAlignment="1">
      <alignment horizontal="right" vertical="center"/>
    </xf>
    <xf numFmtId="186" fontId="0" fillId="0" borderId="10" xfId="0" applyNumberFormat="1" applyFill="1" applyBorder="1" applyAlignment="1">
      <alignment vertical="center"/>
    </xf>
    <xf numFmtId="183" fontId="0" fillId="0" borderId="10" xfId="0" applyNumberFormat="1" applyFill="1" applyBorder="1" applyAlignment="1">
      <alignment vertical="center"/>
    </xf>
    <xf numFmtId="191" fontId="0" fillId="0" borderId="40" xfId="0" applyNumberFormat="1" applyFill="1" applyBorder="1" applyAlignment="1">
      <alignment vertical="center"/>
    </xf>
    <xf numFmtId="0" fontId="0" fillId="0" borderId="38"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19" fillId="0" borderId="38" xfId="0" applyFont="1" applyFill="1" applyBorder="1" applyAlignment="1">
      <alignment horizontal="distributed" vertical="center"/>
    </xf>
    <xf numFmtId="176" fontId="19" fillId="0" borderId="12"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86" fontId="19" fillId="0" borderId="0" xfId="0" applyNumberFormat="1" applyFont="1" applyFill="1" applyBorder="1" applyAlignment="1">
      <alignment vertical="center"/>
    </xf>
    <xf numFmtId="183" fontId="19" fillId="0" borderId="0" xfId="0" applyNumberFormat="1" applyFont="1" applyFill="1" applyBorder="1" applyAlignment="1">
      <alignment vertical="center"/>
    </xf>
    <xf numFmtId="191" fontId="19" fillId="0" borderId="15" xfId="0" applyNumberFormat="1" applyFont="1" applyFill="1" applyBorder="1" applyAlignment="1">
      <alignment vertical="center"/>
    </xf>
    <xf numFmtId="191" fontId="26" fillId="0" borderId="15" xfId="0" applyNumberFormat="1" applyFont="1" applyFill="1" applyBorder="1" applyAlignment="1">
      <alignment vertical="center"/>
    </xf>
    <xf numFmtId="0" fontId="0" fillId="0" borderId="65" xfId="0" applyFont="1" applyFill="1" applyBorder="1" applyAlignment="1">
      <alignment horizontal="distributed" vertical="center"/>
    </xf>
    <xf numFmtId="176" fontId="0" fillId="0" borderId="22" xfId="0" applyNumberFormat="1" applyFill="1" applyBorder="1" applyAlignment="1">
      <alignment horizontal="right" vertical="center"/>
    </xf>
    <xf numFmtId="176" fontId="0" fillId="0" borderId="16" xfId="0" applyNumberFormat="1" applyFill="1" applyBorder="1" applyAlignment="1">
      <alignment horizontal="right" vertical="center"/>
    </xf>
    <xf numFmtId="186" fontId="0" fillId="0" borderId="16" xfId="0" applyNumberFormat="1" applyFill="1" applyBorder="1" applyAlignment="1">
      <alignment vertical="center"/>
    </xf>
    <xf numFmtId="0" fontId="0" fillId="0" borderId="43"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186" fontId="26" fillId="0" borderId="0" xfId="0" applyNumberFormat="1" applyFont="1" applyFill="1" applyBorder="1" applyAlignment="1">
      <alignment vertical="center"/>
    </xf>
    <xf numFmtId="183" fontId="0" fillId="0" borderId="16" xfId="0" applyNumberFormat="1" applyFill="1" applyBorder="1" applyAlignment="1">
      <alignment vertical="center"/>
    </xf>
    <xf numFmtId="191" fontId="0" fillId="0" borderId="19" xfId="0" applyNumberFormat="1" applyFill="1" applyBorder="1" applyAlignment="1">
      <alignment vertical="center"/>
    </xf>
    <xf numFmtId="183" fontId="26"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0" fontId="0" fillId="0" borderId="0" xfId="0" applyFill="1" applyBorder="1" applyAlignment="1">
      <alignment vertical="top" wrapText="1"/>
    </xf>
    <xf numFmtId="0" fontId="0" fillId="0" borderId="37" xfId="0" applyFill="1" applyBorder="1" applyAlignment="1">
      <alignment horizontal="center" vertical="center"/>
    </xf>
    <xf numFmtId="0" fontId="0" fillId="0" borderId="42" xfId="0"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86"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62"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180" fontId="19" fillId="0" borderId="18"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4" xfId="0" applyFont="1" applyFill="1" applyBorder="1" applyAlignment="1">
      <alignment horizontal="center" vertical="center"/>
    </xf>
    <xf numFmtId="180" fontId="0" fillId="0" borderId="95"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39" xfId="0" applyFont="1" applyFill="1" applyBorder="1" applyAlignment="1">
      <alignment horizontal="center" vertical="center"/>
    </xf>
    <xf numFmtId="183" fontId="19" fillId="0" borderId="45" xfId="0" applyNumberFormat="1" applyFont="1" applyFill="1" applyBorder="1" applyAlignment="1">
      <alignment horizontal="right" vertical="center"/>
    </xf>
    <xf numFmtId="0" fontId="0" fillId="0" borderId="13" xfId="0" applyNumberFormat="1" applyFont="1" applyFill="1" applyBorder="1" applyAlignment="1">
      <alignment horizontal="center" vertical="center" shrinkToFit="1"/>
    </xf>
    <xf numFmtId="0" fontId="0" fillId="0" borderId="53" xfId="0" applyFont="1" applyFill="1" applyBorder="1">
      <alignment vertical="center"/>
    </xf>
    <xf numFmtId="0" fontId="0" fillId="0" borderId="11" xfId="0" applyFill="1" applyBorder="1" applyAlignment="1">
      <alignment horizontal="distributed" vertical="center" justifyLastLine="1"/>
    </xf>
    <xf numFmtId="0" fontId="0" fillId="0" borderId="11" xfId="0" applyFont="1" applyFill="1" applyBorder="1" applyAlignment="1">
      <alignment horizontal="distributed" vertical="center" justifyLastLine="1"/>
    </xf>
    <xf numFmtId="0" fontId="0" fillId="0" borderId="11" xfId="0" applyFont="1" applyFill="1" applyBorder="1" applyAlignment="1">
      <alignment horizontal="center" vertical="center" wrapText="1"/>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0" fillId="0" borderId="64" xfId="0"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1" xfId="0" applyFill="1" applyBorder="1" applyAlignment="1">
      <alignment horizontal="center" vertical="center"/>
    </xf>
    <xf numFmtId="0" fontId="0" fillId="0" borderId="47"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38" xfId="0" applyFont="1" applyFill="1" applyBorder="1" applyAlignment="1">
      <alignment horizontal="center" vertical="center"/>
    </xf>
    <xf numFmtId="0" fontId="19" fillId="0" borderId="73" xfId="0" applyFont="1" applyFill="1" applyBorder="1" applyAlignment="1">
      <alignment horizontal="center" vertical="center"/>
    </xf>
    <xf numFmtId="0" fontId="0" fillId="0" borderId="13" xfId="0" applyFill="1" applyBorder="1" applyAlignment="1">
      <alignment horizontal="distributed" vertical="center" justifyLastLine="1"/>
    </xf>
    <xf numFmtId="0" fontId="19" fillId="0" borderId="23" xfId="0" applyNumberFormat="1" applyFont="1" applyFill="1" applyBorder="1" applyAlignment="1">
      <alignment horizontal="center" vertical="center"/>
    </xf>
    <xf numFmtId="49" fontId="19" fillId="0" borderId="7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shrinkToFit="1"/>
    </xf>
    <xf numFmtId="0" fontId="0" fillId="0" borderId="75" xfId="0" applyNumberFormat="1" applyFont="1" applyFill="1" applyBorder="1" applyAlignment="1">
      <alignment horizontal="center" vertical="center"/>
    </xf>
    <xf numFmtId="0" fontId="0" fillId="0" borderId="58" xfId="0" applyFont="1" applyFill="1" applyBorder="1">
      <alignment vertical="center"/>
    </xf>
    <xf numFmtId="0" fontId="0" fillId="0" borderId="13"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70" xfId="0" applyFont="1" applyFill="1" applyBorder="1" applyAlignment="1">
      <alignment vertical="center"/>
    </xf>
    <xf numFmtId="0" fontId="0" fillId="0" borderId="64" xfId="0" applyFont="1" applyFill="1" applyBorder="1" applyAlignment="1">
      <alignment horizontal="center" vertical="center"/>
    </xf>
    <xf numFmtId="0" fontId="0" fillId="0" borderId="0" xfId="0" applyBorder="1" applyAlignment="1">
      <alignment horizontal="center" vertical="center"/>
    </xf>
    <xf numFmtId="0" fontId="23" fillId="0" borderId="0" xfId="0" applyFont="1" applyBorder="1" applyAlignment="1">
      <alignment horizontal="center" vertical="center"/>
    </xf>
    <xf numFmtId="176" fontId="19" fillId="0" borderId="0" xfId="0" applyNumberFormat="1" applyFont="1" applyBorder="1" applyAlignment="1">
      <alignment vertical="center"/>
    </xf>
    <xf numFmtId="176" fontId="19" fillId="0" borderId="0" xfId="0" applyNumberFormat="1" applyFont="1" applyBorder="1" applyAlignment="1">
      <alignment horizontal="right" vertical="center"/>
    </xf>
    <xf numFmtId="176" fontId="19" fillId="0" borderId="0" xfId="0" applyNumberFormat="1" applyFont="1" applyBorder="1" applyAlignment="1">
      <alignment vertical="center" shrinkToFit="1"/>
    </xf>
    <xf numFmtId="0" fontId="19"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0945602034834541"/>
          <c:y val="6.3186897947740503E-2"/>
          <c:w val="0.58739337195750618"/>
          <c:h val="0.8324186990506669"/>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グラフ!$I$37:$I$42</c:f>
              <c:numCache>
                <c:formatCode>#,##0;[Red]#,##0</c:formatCode>
                <c:ptCount val="6"/>
                <c:pt idx="0">
                  <c:v>9041664</c:v>
                </c:pt>
                <c:pt idx="1">
                  <c:v>9041664</c:v>
                </c:pt>
                <c:pt idx="2">
                  <c:v>9028448</c:v>
                </c:pt>
                <c:pt idx="3">
                  <c:v>9038063</c:v>
                </c:pt>
                <c:pt idx="4">
                  <c:v>9053661</c:v>
                </c:pt>
                <c:pt idx="5">
                  <c:v>9106608</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グラフ!$J$37:$J$42</c:f>
              <c:numCache>
                <c:formatCode>#,##0;[Red]#,##0</c:formatCode>
                <c:ptCount val="6"/>
                <c:pt idx="0">
                  <c:v>2741700</c:v>
                </c:pt>
                <c:pt idx="1">
                  <c:v>2674964</c:v>
                </c:pt>
                <c:pt idx="2">
                  <c:v>2643244</c:v>
                </c:pt>
                <c:pt idx="3">
                  <c:v>2635318</c:v>
                </c:pt>
                <c:pt idx="4">
                  <c:v>2619995</c:v>
                </c:pt>
                <c:pt idx="5">
                  <c:v>2548396</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グラフ!$K$37:$K$42</c:f>
              <c:numCache>
                <c:formatCode>#,##0;[Red]#,##0</c:formatCode>
                <c:ptCount val="6"/>
                <c:pt idx="0">
                  <c:v>1474578</c:v>
                </c:pt>
                <c:pt idx="1">
                  <c:v>1414087</c:v>
                </c:pt>
                <c:pt idx="2">
                  <c:v>1354756</c:v>
                </c:pt>
                <c:pt idx="3">
                  <c:v>1372422</c:v>
                </c:pt>
                <c:pt idx="4">
                  <c:v>1442710</c:v>
                </c:pt>
                <c:pt idx="5">
                  <c:v>1392629</c:v>
                </c:pt>
              </c:numCache>
            </c:numRef>
          </c:val>
        </c:ser>
        <c:marker val="1"/>
        <c:axId val="100558720"/>
        <c:axId val="100577280"/>
      </c:lineChart>
      <c:catAx>
        <c:axId val="10055872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00577280"/>
        <c:crossesAt val="0"/>
        <c:auto val="1"/>
        <c:lblAlgn val="ctr"/>
        <c:lblOffset val="100"/>
        <c:tickLblSkip val="2"/>
        <c:tickMarkSkip val="1"/>
      </c:catAx>
      <c:valAx>
        <c:axId val="10057728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00558720"/>
        <c:crosses val="autoZero"/>
        <c:crossBetween val="midCat"/>
      </c:valAx>
      <c:spPr>
        <a:noFill/>
        <a:ln w="12700">
          <a:solidFill>
            <a:srgbClr val="000000"/>
          </a:solidFill>
          <a:prstDash val="solid"/>
        </a:ln>
      </c:spPr>
    </c:plotArea>
    <c:legend>
      <c:legendPos val="r"/>
      <c:layout>
        <c:manualLayout>
          <c:xMode val="edge"/>
          <c:yMode val="edge"/>
          <c:x val="0.24641868286997856"/>
          <c:y val="0.85439675051075092"/>
          <c:w val="0.22636134821777093"/>
          <c:h val="0.13461556519301218"/>
        </c:manualLayout>
      </c:layout>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17643333360568"/>
          <c:y val="5.5276381909547805E-2"/>
          <c:w val="0.8528265735404168"/>
          <c:h val="0.7889447236180912"/>
        </c:manualLayout>
      </c:layout>
      <c:barChart>
        <c:barDir val="col"/>
        <c:grouping val="stacked"/>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19</c:v>
                </c:pt>
                <c:pt idx="1">
                  <c:v>20</c:v>
                </c:pt>
                <c:pt idx="2">
                  <c:v>21</c:v>
                </c:pt>
                <c:pt idx="3">
                  <c:v>22</c:v>
                </c:pt>
                <c:pt idx="4">
                  <c:v>23</c:v>
                </c:pt>
              </c:numCache>
            </c:numRef>
          </c:cat>
          <c:val>
            <c:numRef>
              <c:f>グラフ!$I$106:$I$110</c:f>
              <c:numCache>
                <c:formatCode>#,##0;[Red]#,##0</c:formatCode>
                <c:ptCount val="5"/>
                <c:pt idx="0">
                  <c:v>203312</c:v>
                </c:pt>
                <c:pt idx="1">
                  <c:v>217164</c:v>
                </c:pt>
                <c:pt idx="2">
                  <c:v>218868</c:v>
                </c:pt>
                <c:pt idx="3">
                  <c:v>223849</c:v>
                </c:pt>
                <c:pt idx="4">
                  <c:v>219760</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19</c:v>
                </c:pt>
                <c:pt idx="1">
                  <c:v>20</c:v>
                </c:pt>
                <c:pt idx="2">
                  <c:v>21</c:v>
                </c:pt>
                <c:pt idx="3">
                  <c:v>22</c:v>
                </c:pt>
                <c:pt idx="4">
                  <c:v>23</c:v>
                </c:pt>
              </c:numCache>
            </c:numRef>
          </c:cat>
          <c:val>
            <c:numRef>
              <c:f>グラフ!$J$106:$J$110</c:f>
              <c:numCache>
                <c:formatCode>#,##0;[Red]#,##0</c:formatCode>
                <c:ptCount val="5"/>
                <c:pt idx="0">
                  <c:v>263621</c:v>
                </c:pt>
                <c:pt idx="1">
                  <c:v>282526</c:v>
                </c:pt>
                <c:pt idx="2">
                  <c:v>284463</c:v>
                </c:pt>
                <c:pt idx="3">
                  <c:v>282914</c:v>
                </c:pt>
                <c:pt idx="4">
                  <c:v>274863</c:v>
                </c:pt>
              </c:numCache>
            </c:numRef>
          </c:val>
        </c:ser>
        <c:gapWidth val="30"/>
        <c:overlap val="100"/>
        <c:axId val="101317632"/>
        <c:axId val="101356288"/>
      </c:barChart>
      <c:catAx>
        <c:axId val="101317632"/>
        <c:scaling>
          <c:orientation val="minMax"/>
        </c:scaling>
        <c:axPos val="b"/>
        <c:numFmt formatCode="&quot;平成&quot;##&quot;年度&quot;"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56288"/>
        <c:crossesAt val="0"/>
        <c:auto val="1"/>
        <c:lblAlgn val="ctr"/>
        <c:lblOffset val="100"/>
        <c:tickLblSkip val="1"/>
        <c:tickMarkSkip val="1"/>
      </c:catAx>
      <c:valAx>
        <c:axId val="101356288"/>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17632"/>
        <c:crosses val="autoZero"/>
        <c:crossBetween val="between"/>
        <c:majorUnit val="100000"/>
      </c:valAx>
      <c:spPr>
        <a:noFill/>
        <a:ln w="12700">
          <a:solidFill>
            <a:srgbClr val="000000"/>
          </a:solidFill>
          <a:prstDash val="solid"/>
        </a:ln>
      </c:spPr>
    </c:plotArea>
    <c:legend>
      <c:legendPos val="b"/>
      <c:layout>
        <c:manualLayout>
          <c:xMode val="edge"/>
          <c:yMode val="edge"/>
          <c:x val="0.23563284514425384"/>
          <c:y val="0.92211055276381915"/>
          <c:w val="0.5431049723446828"/>
          <c:h val="6.281407035175880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23</a:t>
            </a:r>
            <a:r>
              <a:rPr lang="ja-JP" altLang="en-US"/>
              <a:t>年度</a:t>
            </a:r>
          </a:p>
        </c:rich>
      </c:tx>
      <c:layout>
        <c:manualLayout>
          <c:xMode val="edge"/>
          <c:yMode val="edge"/>
          <c:x val="0.38505874265716794"/>
          <c:y val="1.6509377005840375E-2"/>
        </c:manualLayout>
      </c:layout>
      <c:spPr>
        <a:solidFill>
          <a:srgbClr val="FFFFFF"/>
        </a:solidFill>
        <a:ln w="12700">
          <a:solidFill>
            <a:srgbClr val="000000"/>
          </a:solidFill>
          <a:prstDash val="solid"/>
        </a:ln>
      </c:spPr>
    </c:title>
    <c:plotArea>
      <c:layout>
        <c:manualLayout>
          <c:layoutTarget val="inner"/>
          <c:xMode val="edge"/>
          <c:yMode val="edge"/>
          <c:x val="0.13218427898336188"/>
          <c:y val="0.2146228886705952"/>
          <c:w val="0.73850781953747902"/>
          <c:h val="0.60613277349827477"/>
        </c:manualLayout>
      </c:layout>
      <c:doughnutChart>
        <c:varyColors val="1"/>
        <c:ser>
          <c:idx val="0"/>
          <c:order val="0"/>
          <c:spPr>
            <a:solidFill>
              <a:srgbClr val="FFFFFF"/>
            </a:solidFill>
            <a:ln w="12700">
              <a:solidFill>
                <a:srgbClr val="000000"/>
              </a:solidFill>
              <a:prstDash val="solid"/>
            </a:ln>
          </c:spPr>
          <c:dPt>
            <c:idx val="1"/>
            <c:spPr>
              <a:pattFill prst="openDmnd">
                <a:fgClr>
                  <a:srgbClr val="000000"/>
                </a:fgClr>
                <a:bgClr>
                  <a:srgbClr val="FFFFFF"/>
                </a:bgClr>
              </a:pattFill>
              <a:ln w="12700">
                <a:solidFill>
                  <a:srgbClr val="000000"/>
                </a:solidFill>
                <a:prstDash val="solid"/>
              </a:ln>
            </c:spPr>
          </c:dPt>
          <c:dPt>
            <c:idx val="3"/>
            <c:spPr>
              <a:solidFill>
                <a:srgbClr val="000000"/>
              </a:solid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dashVert">
                <a:fgClr>
                  <a:srgbClr val="000000"/>
                </a:fgClr>
                <a:bgClr>
                  <a:srgbClr val="FFFFFF"/>
                </a:bgClr>
              </a:pattFill>
              <a:ln w="12700">
                <a:solidFill>
                  <a:srgbClr val="000000"/>
                </a:solidFill>
                <a:prstDash val="solid"/>
              </a:ln>
            </c:spPr>
          </c:dPt>
          <c:dPt>
            <c:idx val="6"/>
            <c:spPr>
              <a:pattFill prst="lgConfetti">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Lbls>
            <c:dLbl>
              <c:idx val="0"/>
              <c:layout>
                <c:manualLayout>
                  <c:x val="0.1337812503487282"/>
                  <c:y val="-0.17594002309302109"/>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定</a:t>
                    </a:r>
                    <a:r>
                      <a:rPr lang="ja-JP" altLang="en-US" sz="900" b="0" i="0" u="none" strike="noStrike" baseline="0">
                        <a:solidFill>
                          <a:srgbClr val="000000"/>
                        </a:solidFill>
                        <a:latin typeface="ＭＳ Ｐゴシック"/>
                        <a:ea typeface="ＭＳ Ｐゴシック"/>
                      </a:rPr>
                      <a:t>額</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0.4%</a:t>
                    </a:r>
                  </a:p>
                </c:rich>
              </c:tx>
              <c:spPr>
                <a:solidFill>
                  <a:srgbClr val="FFFFFF"/>
                </a:solidFill>
                <a:ln w="12700">
                  <a:solidFill>
                    <a:srgbClr val="000000"/>
                  </a:solidFill>
                  <a:prstDash val="solid"/>
                </a:ln>
              </c:spPr>
            </c:dLbl>
            <c:dLbl>
              <c:idx val="1"/>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従</a:t>
                    </a:r>
                    <a:r>
                      <a:rPr lang="ja-JP" altLang="en-US" sz="900" b="0" i="0" u="none" strike="noStrike" baseline="0">
                        <a:solidFill>
                          <a:srgbClr val="000000"/>
                        </a:solidFill>
                        <a:latin typeface="ＭＳ Ｐゴシック"/>
                        <a:ea typeface="ＭＳ Ｐゴシック"/>
                      </a:rPr>
                      <a:t>量</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39.1%</a:t>
                    </a:r>
                  </a:p>
                </c:rich>
              </c:tx>
              <c:spPr>
                <a:solidFill>
                  <a:srgbClr val="FFFFFF"/>
                </a:solidFill>
                <a:ln w="12700">
                  <a:solidFill>
                    <a:srgbClr val="000000"/>
                  </a:solidFill>
                  <a:prstDash val="solid"/>
                </a:ln>
              </c:spPr>
            </c:dLbl>
            <c:dLbl>
              <c:idx val="2"/>
              <c:layout>
                <c:manualLayout>
                  <c:x val="0.24737039837902144"/>
                  <c:y val="7.9016105928537972E-2"/>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臨</a:t>
                    </a:r>
                    <a:r>
                      <a:rPr lang="ja-JP" altLang="en-US" sz="900" b="0" i="0" u="none" strike="noStrike" baseline="0">
                        <a:solidFill>
                          <a:srgbClr val="000000"/>
                        </a:solidFill>
                        <a:latin typeface="ＭＳ Ｐゴシック"/>
                        <a:ea typeface="ＭＳ Ｐゴシック"/>
                      </a:rPr>
                      <a:t>時電灯</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0.1%</a:t>
                    </a:r>
                  </a:p>
                </c:rich>
              </c:tx>
              <c:spPr>
                <a:solidFill>
                  <a:srgbClr val="FFFFFF"/>
                </a:solidFill>
                <a:ln w="12700">
                  <a:solidFill>
                    <a:srgbClr val="000000"/>
                  </a:solidFill>
                  <a:prstDash val="solid"/>
                </a:ln>
              </c:spPr>
            </c:dLbl>
            <c:dLbl>
              <c:idx val="3"/>
              <c:layout>
                <c:manualLayout>
                  <c:x val="0.17790689693647693"/>
                  <c:y val="0.20482380066581377"/>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公</a:t>
                    </a:r>
                    <a:r>
                      <a:rPr lang="ja-JP" altLang="en-US" sz="900" b="0" i="0" u="none" strike="noStrike" baseline="0">
                        <a:solidFill>
                          <a:srgbClr val="000000"/>
                        </a:solidFill>
                        <a:latin typeface="ＭＳ Ｐゴシック"/>
                        <a:ea typeface="ＭＳ Ｐゴシック"/>
                      </a:rPr>
                      <a:t>衆</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街路灯 </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0.3%</a:t>
                    </a:r>
                  </a:p>
                </c:rich>
              </c:tx>
              <c:spPr>
                <a:solidFill>
                  <a:srgbClr val="FFFFFF"/>
                </a:solidFill>
                <a:ln w="12700">
                  <a:solidFill>
                    <a:srgbClr val="000000"/>
                  </a:solidFill>
                  <a:prstDash val="solid"/>
                </a:ln>
              </c:spPr>
            </c:dLbl>
            <c:dLbl>
              <c:idx val="4"/>
              <c:layout>
                <c:manualLayout>
                  <c:x val="-1.047560217078587E-2"/>
                  <c:y val="0.20191559014091559"/>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時</a:t>
                    </a:r>
                    <a:r>
                      <a:rPr lang="ja-JP" altLang="en-US" sz="900" b="0" i="0" u="none" strike="noStrike" baseline="0">
                        <a:solidFill>
                          <a:srgbClr val="000000"/>
                        </a:solidFill>
                        <a:latin typeface="ＭＳ Ｐゴシック"/>
                        <a:ea typeface="ＭＳ Ｐゴシック"/>
                      </a:rPr>
                      <a:t>間帯別・</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Ee</a:t>
                    </a:r>
                    <a:r>
                      <a:rPr lang="ja-JP" altLang="en-US" sz="900" b="0" i="0" u="none" strike="noStrike" baseline="0">
                        <a:solidFill>
                          <a:srgbClr val="000000"/>
                        </a:solidFill>
                        <a:latin typeface="ＭＳ Ｐゴシック"/>
                        <a:ea typeface="ＭＳ Ｐゴシック"/>
                      </a:rPr>
                      <a:t>らいふ</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業</a:t>
                    </a:r>
                    <a:r>
                      <a:rPr lang="ja-JP" altLang="en-US" sz="900" b="0" i="0" u="none" strike="noStrike" baseline="0">
                        <a:solidFill>
                          <a:srgbClr val="000000"/>
                        </a:solidFill>
                        <a:latin typeface="ＭＳ Ｐゴシック"/>
                        <a:ea typeface="ＭＳ Ｐゴシック"/>
                      </a:rPr>
                      <a:t>務用</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37.6%</a:t>
                    </a:r>
                  </a:p>
                </c:rich>
              </c:tx>
              <c:spPr>
                <a:solidFill>
                  <a:srgbClr val="FFFFFF"/>
                </a:solidFill>
                <a:ln w="12700">
                  <a:solidFill>
                    <a:srgbClr val="000000"/>
                  </a:solidFill>
                  <a:prstDash val="solid"/>
                </a:ln>
              </c:spPr>
            </c:dLbl>
            <c:dLbl>
              <c:idx val="6"/>
              <c:layout>
                <c:manualLayout>
                  <c:x val="-0.21677418447288982"/>
                  <c:y val="-3.383472314135811E-2"/>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低</a:t>
                    </a:r>
                    <a:r>
                      <a:rPr lang="ja-JP" altLang="en-US" sz="900" b="0" i="0" u="none" strike="noStrike" baseline="0">
                        <a:solidFill>
                          <a:srgbClr val="000000"/>
                        </a:solidFill>
                        <a:latin typeface="ＭＳ Ｐゴシック"/>
                        <a:ea typeface="ＭＳ Ｐゴシック"/>
                      </a:rPr>
                      <a:t>圧 </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5.7%</a:t>
                    </a:r>
                  </a:p>
                </c:rich>
              </c:tx>
              <c:spPr>
                <a:solidFill>
                  <a:srgbClr val="FFFFFF"/>
                </a:solidFill>
                <a:ln w="12700">
                  <a:solidFill>
                    <a:srgbClr val="000000"/>
                  </a:solidFill>
                  <a:prstDash val="solid"/>
                </a:ln>
              </c:spPr>
            </c:dLbl>
            <c:dLbl>
              <c:idx val="7"/>
              <c:layout>
                <c:manualLayout>
                  <c:x val="-0.23444691021095079"/>
                  <c:y val="-9.0738977535092719E-2"/>
                </c:manualLayout>
              </c:layout>
              <c:tx>
                <c:rich>
                  <a:bodyPr/>
                  <a:lstStyle/>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5</a:t>
                    </a:r>
                    <a:r>
                      <a:rPr lang="en-US" altLang="ja-JP" sz="900" b="0" i="0" u="none" strike="noStrike" baseline="0">
                        <a:solidFill>
                          <a:srgbClr val="000000"/>
                        </a:solidFill>
                        <a:latin typeface="ＭＳ Ｐゴシック"/>
                        <a:ea typeface="ＭＳ Ｐゴシック"/>
                      </a:rPr>
                      <a:t>00kW</a:t>
                    </a:r>
                    <a:r>
                      <a:rPr lang="ja-JP" altLang="en-US" sz="900" b="0" i="0" u="none" strike="noStrike" baseline="0">
                        <a:solidFill>
                          <a:srgbClr val="000000"/>
                        </a:solidFill>
                        <a:latin typeface="ＭＳ Ｐゴシック"/>
                        <a:ea typeface="ＭＳ Ｐゴシック"/>
                      </a:rPr>
                      <a:t>未満 </a:t>
                    </a:r>
                    <a:r>
                      <a:rPr lang="en-US" altLang="ja-JP" sz="900" b="0" i="0" u="none" strike="noStrike" baseline="0">
                        <a:solidFill>
                          <a:srgbClr val="000000"/>
                        </a:solidFill>
                        <a:latin typeface="ＭＳ Ｐゴシック"/>
                        <a:ea typeface="ＭＳ Ｐゴシック"/>
                      </a:rPr>
                      <a:t>7.3%</a:t>
                    </a:r>
                  </a:p>
                </c:rich>
              </c:tx>
              <c:spPr>
                <a:solidFill>
                  <a:srgbClr val="FFFFFF"/>
                </a:solidFill>
                <a:ln w="12700">
                  <a:solidFill>
                    <a:srgbClr val="000000"/>
                  </a:solidFill>
                  <a:prstDash val="solid"/>
                </a:ln>
              </c:spPr>
            </c:dLbl>
            <c:dLbl>
              <c:idx val="8"/>
              <c:layout>
                <c:manualLayout>
                  <c:x val="-0.24803302917340034"/>
                  <c:y val="-0.17658866072558638"/>
                </c:manualLayout>
              </c:layout>
              <c:tx>
                <c:rich>
                  <a:bodyPr/>
                  <a:lstStyle/>
                  <a:p>
                    <a:pPr>
                      <a:defRPr sz="10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5</a:t>
                    </a:r>
                    <a:r>
                      <a:rPr lang="en-US" altLang="ja-JP" sz="900" b="0" i="0" u="none" strike="noStrike" baseline="0">
                        <a:solidFill>
                          <a:srgbClr val="000000"/>
                        </a:solidFill>
                        <a:latin typeface="ＭＳ Ｐゴシック"/>
                        <a:ea typeface="ＭＳ Ｐゴシック"/>
                      </a:rPr>
                      <a:t>00kW</a:t>
                    </a:r>
                    <a:r>
                      <a:rPr lang="ja-JP" altLang="en-US" sz="900" b="0" i="0" u="none" strike="noStrike" baseline="0">
                        <a:solidFill>
                          <a:srgbClr val="000000"/>
                        </a:solidFill>
                        <a:latin typeface="ＭＳ Ｐゴシック"/>
                        <a:ea typeface="ＭＳ Ｐゴシック"/>
                      </a:rPr>
                      <a:t>以上 </a:t>
                    </a:r>
                    <a:r>
                      <a:rPr lang="en-US" altLang="ja-JP" sz="900" b="0" i="0" u="none" strike="noStrike" baseline="0">
                        <a:solidFill>
                          <a:srgbClr val="000000"/>
                        </a:solidFill>
                        <a:latin typeface="ＭＳ Ｐゴシック"/>
                        <a:ea typeface="ＭＳ Ｐゴシック"/>
                      </a:rPr>
                      <a:t>4.5%</a:t>
                    </a:r>
                  </a:p>
                </c:rich>
              </c:tx>
              <c:spPr>
                <a:solidFill>
                  <a:srgbClr val="FFFFFF"/>
                </a:solidFill>
                <a:ln w="12700">
                  <a:solidFill>
                    <a:srgbClr val="000000"/>
                  </a:solidFill>
                  <a:prstDash val="solid"/>
                </a:ln>
              </c:spPr>
            </c:dLbl>
            <c:dLbl>
              <c:idx val="9"/>
              <c:layout>
                <c:manualLayout>
                  <c:x val="-3.1906386431408224E-2"/>
                  <c:y val="-0.17599939264397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臨</a:t>
                    </a:r>
                    <a:r>
                      <a:rPr lang="ja-JP" altLang="en-US" sz="900" b="0" i="0" u="none" strike="noStrike" baseline="0">
                        <a:solidFill>
                          <a:srgbClr val="000000"/>
                        </a:solidFill>
                        <a:latin typeface="ＭＳ Ｐゴシック"/>
                        <a:ea typeface="ＭＳ Ｐゴシック"/>
                      </a:rPr>
                      <a:t>時電力</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0.0%</a:t>
                    </a:r>
                  </a:p>
                </c:rich>
              </c:tx>
              <c:spPr>
                <a:solidFill>
                  <a:srgbClr val="FFFFFF"/>
                </a:solidFill>
                <a:ln w="12700">
                  <a:solidFill>
                    <a:srgbClr val="000000"/>
                  </a:solidFill>
                  <a:prstDash val="solid"/>
                </a:ln>
              </c:spPr>
            </c:dLbl>
            <c:dLbl>
              <c:idx val="10"/>
              <c:layout>
                <c:manualLayout>
                  <c:x val="0.32683506396107848"/>
                  <c:y val="-0.14056742395295749"/>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電</a:t>
                    </a:r>
                    <a:r>
                      <a:rPr lang="ja-JP" altLang="en-US" sz="900" b="0" i="0" u="none" strike="noStrike" baseline="0">
                        <a:solidFill>
                          <a:srgbClr val="000000"/>
                        </a:solidFill>
                        <a:latin typeface="ＭＳ Ｐゴシック"/>
                        <a:ea typeface="ＭＳ Ｐゴシック"/>
                      </a:rPr>
                      <a:t>力深夜</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0.4%</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showCatName val="1"/>
            <c:separator>; </c:separator>
          </c:dLbls>
          <c:cat>
            <c:strRef>
              <c:f>グラフ!$H$118:$R$118</c:f>
              <c:strCache>
                <c:ptCount val="11"/>
                <c:pt idx="0">
                  <c:v>定額</c:v>
                </c:pt>
                <c:pt idx="1">
                  <c:v>従量</c:v>
                </c:pt>
                <c:pt idx="2">
                  <c:v>臨時電灯</c:v>
                </c:pt>
                <c:pt idx="3">
                  <c:v>公衆街路灯</c:v>
                </c:pt>
                <c:pt idx="4">
                  <c:v>時間帯別・Eeらいふ</c:v>
                </c:pt>
                <c:pt idx="5">
                  <c:v>業務用</c:v>
                </c:pt>
                <c:pt idx="6">
                  <c:v>低圧</c:v>
                </c:pt>
                <c:pt idx="7">
                  <c:v>500kW未満</c:v>
                </c:pt>
                <c:pt idx="8">
                  <c:v>500kW以上</c:v>
                </c:pt>
                <c:pt idx="9">
                  <c:v>臨時電力</c:v>
                </c:pt>
                <c:pt idx="10">
                  <c:v>深夜</c:v>
                </c:pt>
              </c:strCache>
            </c:strRef>
          </c:cat>
          <c:val>
            <c:numRef>
              <c:f>グラフ!$H$119:$R$119</c:f>
              <c:numCache>
                <c:formatCode>0.0%</c:formatCode>
                <c:ptCount val="11"/>
                <c:pt idx="0">
                  <c:v>3.5724177808148833E-3</c:v>
                </c:pt>
                <c:pt idx="1">
                  <c:v>0.39053784397409746</c:v>
                </c:pt>
                <c:pt idx="2">
                  <c:v>9.2393600782818427E-4</c:v>
                </c:pt>
                <c:pt idx="3">
                  <c:v>2.8890690485480863E-3</c:v>
                </c:pt>
                <c:pt idx="4">
                  <c:v>4.6374713670815956E-2</c:v>
                </c:pt>
                <c:pt idx="5">
                  <c:v>0.37560323721298849</c:v>
                </c:pt>
                <c:pt idx="6">
                  <c:v>5.7257749841798704E-2</c:v>
                </c:pt>
                <c:pt idx="7">
                  <c:v>7.3235575377610829E-2</c:v>
                </c:pt>
                <c:pt idx="8">
                  <c:v>4.5434603728496246E-2</c:v>
                </c:pt>
                <c:pt idx="9">
                  <c:v>1.6173934491521826E-5</c:v>
                </c:pt>
                <c:pt idx="10">
                  <c:v>4.1546794225096693E-3</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23</a:t>
            </a:r>
            <a:r>
              <a:rPr lang="ja-JP" altLang="en-US"/>
              <a:t>年度</a:t>
            </a:r>
          </a:p>
        </c:rich>
      </c:tx>
      <c:layout>
        <c:manualLayout>
          <c:xMode val="edge"/>
          <c:yMode val="edge"/>
          <c:x val="0.51483679525222537"/>
          <c:y val="3.7790697674418602E-2"/>
        </c:manualLayout>
      </c:layout>
      <c:spPr>
        <a:solidFill>
          <a:srgbClr val="FFFFFF"/>
        </a:solidFill>
        <a:ln w="12700">
          <a:solidFill>
            <a:srgbClr val="000000"/>
          </a:solidFill>
          <a:prstDash val="solid"/>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0.12462908011869443"/>
          <c:y val="0.13953488372093034"/>
          <c:w val="0.85459940652819122"/>
          <c:h val="0.75581395348837299"/>
        </c:manualLayout>
      </c:layout>
      <c:bar3DChart>
        <c:barDir val="col"/>
        <c:grouping val="clustered"/>
        <c:ser>
          <c:idx val="0"/>
          <c:order val="0"/>
          <c:tx>
            <c:strRef>
              <c:f>グラフ!$I$4</c:f>
              <c:strCache>
                <c:ptCount val="1"/>
                <c:pt idx="0">
                  <c:v>１世帯配水量</c:v>
                </c:pt>
              </c:strCache>
            </c:strRef>
          </c:tx>
          <c:spPr>
            <a:solidFill>
              <a:srgbClr val="969696"/>
            </a:solidFill>
            <a:ln w="3175">
              <a:solidFill>
                <a:srgbClr val="000000"/>
              </a:solidFill>
              <a:prstDash val="solid"/>
            </a:ln>
          </c:spPr>
          <c:dLbls>
            <c:dLbl>
              <c:idx val="0"/>
              <c:layout>
                <c:manualLayout>
                  <c:x val="2.9541655957693747E-2"/>
                  <c:y val="-2.3609534273332133E-2"/>
                </c:manualLayout>
              </c:layout>
              <c:showVal val="1"/>
            </c:dLbl>
            <c:dLbl>
              <c:idx val="1"/>
              <c:layout>
                <c:manualLayout>
                  <c:x val="1.8165066161982022E-2"/>
                  <c:y val="-3.0547213575047295E-2"/>
                </c:manualLayout>
              </c:layout>
              <c:showVal val="1"/>
            </c:dLbl>
            <c:dLbl>
              <c:idx val="2"/>
              <c:layout>
                <c:manualLayout>
                  <c:x val="1.8657912568050668E-2"/>
                  <c:y val="-2.9214429591649792E-2"/>
                </c:manualLayout>
              </c:layout>
              <c:showVal val="1"/>
            </c:dLbl>
            <c:dLbl>
              <c:idx val="3"/>
              <c:layout>
                <c:manualLayout>
                  <c:x val="2.0634438499341875E-2"/>
                  <c:y val="-3.0359824208020431E-2"/>
                </c:manualLayout>
              </c:layout>
              <c:showVal val="1"/>
            </c:dLbl>
            <c:dLbl>
              <c:idx val="4"/>
              <c:layout>
                <c:manualLayout>
                  <c:x val="1.8159925854965443E-2"/>
                  <c:y val="-2.7670451077336202E-2"/>
                </c:manualLayout>
              </c:layout>
              <c:showVal val="1"/>
            </c:dLbl>
            <c:dLbl>
              <c:idx val="5"/>
              <c:layout>
                <c:manualLayout>
                  <c:x val="1.8118647631954008E-2"/>
                  <c:y val="-2.8759384728071751E-2"/>
                </c:manualLayout>
              </c:layout>
              <c:showVal val="1"/>
            </c:dLbl>
            <c:dLbl>
              <c:idx val="6"/>
              <c:layout>
                <c:manualLayout>
                  <c:x val="1.7127658745920843E-2"/>
                  <c:y val="-2.9120734908136423E-2"/>
                </c:manualLayout>
              </c:layout>
              <c:showVal val="1"/>
            </c:dLbl>
            <c:dLbl>
              <c:idx val="7"/>
              <c:layout>
                <c:manualLayout>
                  <c:x val="1.5318737976743943E-2"/>
                  <c:y val="-2.2945736434108431E-2"/>
                </c:manualLayout>
              </c:layout>
              <c:showVal val="1"/>
            </c:dLbl>
            <c:dLbl>
              <c:idx val="8"/>
              <c:layout>
                <c:manualLayout>
                  <c:x val="2.2564390133725905E-2"/>
                  <c:y val="-2.8294268449001996E-2"/>
                </c:manualLayout>
              </c:layout>
              <c:showVal val="1"/>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38384</c:v>
                </c:pt>
                <c:pt idx="1">
                  <c:v>20378</c:v>
                </c:pt>
                <c:pt idx="2">
                  <c:v>14358</c:v>
                </c:pt>
                <c:pt idx="3">
                  <c:v>13815</c:v>
                </c:pt>
                <c:pt idx="4">
                  <c:v>10169</c:v>
                </c:pt>
                <c:pt idx="5">
                  <c:v>6455</c:v>
                </c:pt>
                <c:pt idx="6">
                  <c:v>6200</c:v>
                </c:pt>
                <c:pt idx="7">
                  <c:v>4613</c:v>
                </c:pt>
                <c:pt idx="8">
                  <c:v>1955</c:v>
                </c:pt>
              </c:numCache>
            </c:numRef>
          </c:val>
        </c:ser>
        <c:gapWidth val="30"/>
        <c:shape val="box"/>
        <c:axId val="101246848"/>
        <c:axId val="101248384"/>
        <c:axId val="0"/>
      </c:bar3DChart>
      <c:catAx>
        <c:axId val="101246848"/>
        <c:scaling>
          <c:orientation val="minMax"/>
        </c:scaling>
        <c:axPos val="b"/>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248384"/>
        <c:crossesAt val="0"/>
        <c:auto val="1"/>
        <c:lblAlgn val="ctr"/>
        <c:lblOffset val="100"/>
        <c:tickLblSkip val="1"/>
        <c:tickMarkSkip val="1"/>
      </c:catAx>
      <c:valAx>
        <c:axId val="101248384"/>
        <c:scaling>
          <c:orientation val="minMax"/>
          <c:max val="50000"/>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493"/>
              <c:y val="0.14244186046511631"/>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1246848"/>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976065412240094"/>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5668"/>
          <c:y val="3.1818181818181808E-2"/>
        </c:manualLayout>
      </c:layout>
      <c:spPr>
        <a:noFill/>
        <a:ln w="12700">
          <a:solidFill>
            <a:srgbClr val="000000"/>
          </a:solidFill>
          <a:prstDash val="solid"/>
        </a:ln>
      </c:spPr>
    </c:title>
    <c:plotArea>
      <c:layout>
        <c:manualLayout>
          <c:layoutTarget val="inner"/>
          <c:xMode val="edge"/>
          <c:yMode val="edge"/>
          <c:x val="7.5780144133764493E-2"/>
          <c:y val="0.14772727272727287"/>
          <c:w val="0.90341818888879977"/>
          <c:h val="0.76590909090909176"/>
        </c:manualLayout>
      </c:layout>
      <c:barChart>
        <c:barDir val="col"/>
        <c:grouping val="clustered"/>
        <c:ser>
          <c:idx val="0"/>
          <c:order val="0"/>
          <c:tx>
            <c:strRef>
              <c:f>グラフ!$I$70</c:f>
              <c:strCache>
                <c:ptCount val="1"/>
                <c:pt idx="0">
                  <c:v>接続率</c:v>
                </c:pt>
              </c:strCache>
            </c:strRef>
          </c:tx>
          <c:spPr>
            <a:solidFill>
              <a:srgbClr val="FFFFFF"/>
            </a:solidFill>
            <a:ln w="12700">
              <a:solidFill>
                <a:srgbClr val="000000"/>
              </a:solidFill>
              <a:prstDash val="solid"/>
            </a:ln>
          </c:spPr>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99.225662545572618</c:v>
                </c:pt>
                <c:pt idx="1">
                  <c:v>80.253064158332393</c:v>
                </c:pt>
                <c:pt idx="2">
                  <c:v>96.03563525990802</c:v>
                </c:pt>
                <c:pt idx="3">
                  <c:v>60.649646410164202</c:v>
                </c:pt>
                <c:pt idx="4">
                  <c:v>95.433130906021077</c:v>
                </c:pt>
                <c:pt idx="5">
                  <c:v>97.999837605218289</c:v>
                </c:pt>
                <c:pt idx="6">
                  <c:v>85.619755589345047</c:v>
                </c:pt>
                <c:pt idx="7">
                  <c:v>81.223607673030202</c:v>
                </c:pt>
                <c:pt idx="8">
                  <c:v>84.671041141688079</c:v>
                </c:pt>
                <c:pt idx="9">
                  <c:v>49.951919520674601</c:v>
                </c:pt>
              </c:numCache>
            </c:numRef>
          </c:val>
        </c:ser>
        <c:gapWidth val="30"/>
        <c:axId val="100173312"/>
        <c:axId val="100174848"/>
      </c:barChart>
      <c:catAx>
        <c:axId val="10017331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00174848"/>
        <c:crossesAt val="0"/>
        <c:auto val="1"/>
        <c:lblAlgn val="ctr"/>
        <c:lblOffset val="100"/>
        <c:tickLblSkip val="1"/>
        <c:tickMarkSkip val="1"/>
      </c:catAx>
      <c:valAx>
        <c:axId val="100174848"/>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04E-2"/>
              <c:y val="0.50909090909090893"/>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173312"/>
        <c:crosses val="autoZero"/>
        <c:crossBetween val="between"/>
      </c:valAx>
      <c:spPr>
        <a:noFill/>
        <a:ln w="12700">
          <a:solidFill>
            <a:srgbClr val="000000"/>
          </a:solidFill>
          <a:prstDash val="solid"/>
        </a:ln>
      </c:spPr>
    </c:plotArea>
    <c:legend>
      <c:legendPos val="r"/>
      <c:layout>
        <c:manualLayout>
          <c:xMode val="edge"/>
          <c:yMode val="edge"/>
          <c:x val="0.42942081675799887"/>
          <c:y val="0.95227272727272727"/>
          <c:w val="8.3209570029231614E-2"/>
          <c:h val="4.0909090909090916E-2"/>
        </c:manualLayout>
      </c:layout>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8160998566020606"/>
          <c:y val="6.0301507537688481E-2"/>
          <c:w val="0.67816282261029215"/>
          <c:h val="0.84422110552763818"/>
        </c:manualLayout>
      </c:layout>
      <c:barChart>
        <c:barDir val="col"/>
        <c:grouping val="stacked"/>
        <c:ser>
          <c:idx val="0"/>
          <c:order val="0"/>
          <c:tx>
            <c:strRef>
              <c:f>グラフ!$J$105</c:f>
              <c:strCache>
                <c:ptCount val="1"/>
                <c:pt idx="0">
                  <c:v>電力使用量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19</c:v>
                </c:pt>
                <c:pt idx="1">
                  <c:v>20</c:v>
                </c:pt>
                <c:pt idx="2">
                  <c:v>21</c:v>
                </c:pt>
                <c:pt idx="3">
                  <c:v>22</c:v>
                </c:pt>
                <c:pt idx="4">
                  <c:v>23</c:v>
                </c:pt>
              </c:numCache>
            </c:numRef>
          </c:cat>
          <c:val>
            <c:numRef>
              <c:f>グラフ!$I$106:$I$110</c:f>
              <c:numCache>
                <c:formatCode>#,##0;[Red]#,##0</c:formatCode>
                <c:ptCount val="5"/>
                <c:pt idx="0">
                  <c:v>203312</c:v>
                </c:pt>
                <c:pt idx="1">
                  <c:v>217164</c:v>
                </c:pt>
                <c:pt idx="2">
                  <c:v>218868</c:v>
                </c:pt>
                <c:pt idx="3">
                  <c:v>223849</c:v>
                </c:pt>
                <c:pt idx="4">
                  <c:v>219760</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19</c:v>
                </c:pt>
                <c:pt idx="1">
                  <c:v>20</c:v>
                </c:pt>
                <c:pt idx="2">
                  <c:v>21</c:v>
                </c:pt>
                <c:pt idx="3">
                  <c:v>22</c:v>
                </c:pt>
                <c:pt idx="4">
                  <c:v>23</c:v>
                </c:pt>
              </c:numCache>
            </c:numRef>
          </c:cat>
          <c:val>
            <c:numRef>
              <c:f>グラフ!$J$106:$J$110</c:f>
              <c:numCache>
                <c:formatCode>#,##0;[Red]#,##0</c:formatCode>
                <c:ptCount val="5"/>
                <c:pt idx="0">
                  <c:v>263621</c:v>
                </c:pt>
                <c:pt idx="1">
                  <c:v>282526</c:v>
                </c:pt>
                <c:pt idx="2">
                  <c:v>284463</c:v>
                </c:pt>
                <c:pt idx="3">
                  <c:v>282914</c:v>
                </c:pt>
                <c:pt idx="4">
                  <c:v>274863</c:v>
                </c:pt>
              </c:numCache>
            </c:numRef>
          </c:val>
        </c:ser>
        <c:gapWidth val="30"/>
        <c:overlap val="100"/>
        <c:axId val="101020416"/>
        <c:axId val="101021952"/>
      </c:barChart>
      <c:catAx>
        <c:axId val="101020416"/>
        <c:scaling>
          <c:orientation val="minMax"/>
        </c:scaling>
        <c:axPos val="b"/>
        <c:numFmt formatCode="&quot;平成&quot;##&quot;年度&quot;"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01021952"/>
        <c:crossesAt val="0"/>
        <c:auto val="1"/>
        <c:lblAlgn val="ctr"/>
        <c:lblOffset val="100"/>
        <c:tickLblSkip val="2"/>
        <c:tickMarkSkip val="1"/>
      </c:catAx>
      <c:valAx>
        <c:axId val="101021952"/>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744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020416"/>
        <c:crosses val="autoZero"/>
        <c:crossBetween val="between"/>
        <c:majorUnit val="100000"/>
      </c:valAx>
      <c:spPr>
        <a:noFill/>
        <a:ln w="12700">
          <a:solidFill>
            <a:srgbClr val="000000"/>
          </a:solidFill>
          <a:prstDash val="solid"/>
        </a:ln>
      </c:spPr>
    </c:plotArea>
    <c:legend>
      <c:legendPos val="r"/>
      <c:layout>
        <c:manualLayout>
          <c:xMode val="edge"/>
          <c:yMode val="edge"/>
          <c:x val="0.3304606974584049"/>
          <c:y val="0.9095477386934675"/>
          <c:w val="0.20977070360403086"/>
          <c:h val="8.2914572864321606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149253731343288"/>
          <c:y val="0.12569849546429757"/>
          <c:w val="0.8"/>
          <c:h val="0.74860437298737204"/>
        </c:manualLayout>
      </c:layout>
      <c:doughnutChart>
        <c:varyColors val="1"/>
        <c:ser>
          <c:idx val="0"/>
          <c:order val="0"/>
          <c:spPr>
            <a:solidFill>
              <a:srgbClr val="FFFFFF"/>
            </a:solidFill>
            <a:ln w="12700">
              <a:solidFill>
                <a:srgbClr val="000000"/>
              </a:solidFill>
              <a:prstDash val="solid"/>
            </a:ln>
          </c:spPr>
          <c:dLbls>
            <c:dLbl>
              <c:idx val="0"/>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1"/>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2"/>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3"/>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4"/>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5"/>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6"/>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7"/>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グラフ!$H$118:$O$118</c:f>
              <c:strCache>
                <c:ptCount val="8"/>
                <c:pt idx="0">
                  <c:v>定額</c:v>
                </c:pt>
                <c:pt idx="1">
                  <c:v>従量</c:v>
                </c:pt>
                <c:pt idx="2">
                  <c:v>臨時電灯</c:v>
                </c:pt>
                <c:pt idx="3">
                  <c:v>公衆街路灯</c:v>
                </c:pt>
                <c:pt idx="4">
                  <c:v>時間帯別・Eeらいふ</c:v>
                </c:pt>
                <c:pt idx="5">
                  <c:v>業務用</c:v>
                </c:pt>
                <c:pt idx="6">
                  <c:v>低圧</c:v>
                </c:pt>
                <c:pt idx="7">
                  <c:v>500kW未満</c:v>
                </c:pt>
              </c:strCache>
            </c:strRef>
          </c:cat>
          <c:val>
            <c:numRef>
              <c:f>グラフ!$H$119:$O$119</c:f>
              <c:numCache>
                <c:formatCode>0.0%</c:formatCode>
                <c:ptCount val="8"/>
                <c:pt idx="0">
                  <c:v>3.5724177808148833E-3</c:v>
                </c:pt>
                <c:pt idx="1">
                  <c:v>0.39053784397409746</c:v>
                </c:pt>
                <c:pt idx="2">
                  <c:v>9.2393600782818427E-4</c:v>
                </c:pt>
                <c:pt idx="3">
                  <c:v>2.8890690485480863E-3</c:v>
                </c:pt>
                <c:pt idx="4">
                  <c:v>4.6374713670815956E-2</c:v>
                </c:pt>
                <c:pt idx="5">
                  <c:v>0.37560323721298849</c:v>
                </c:pt>
                <c:pt idx="6">
                  <c:v>5.7257749841798704E-2</c:v>
                </c:pt>
                <c:pt idx="7">
                  <c:v>7.3235575377610829E-2</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7523"/>
          <c:y val="3.4883720930232558E-2"/>
        </c:manualLayout>
      </c:layout>
      <c:spPr>
        <a:noFill/>
        <a:ln w="25400">
          <a:noFill/>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ser>
          <c:idx val="0"/>
          <c:order val="0"/>
          <c:tx>
            <c:strRef>
              <c:f>グラフ!$I$4</c:f>
              <c:strCache>
                <c:ptCount val="1"/>
                <c:pt idx="0">
                  <c:v>１世帯配水量</c:v>
                </c:pt>
              </c:strCache>
            </c:strRef>
          </c:tx>
          <c:spPr>
            <a:solidFill>
              <a:srgbClr val="FFFFFF"/>
            </a:solidFill>
            <a:ln w="3175">
              <a:solidFill>
                <a:srgbClr val="000000"/>
              </a:solidFill>
              <a:prstDash val="solid"/>
            </a:ln>
          </c:spPr>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Val val="1"/>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38384</c:v>
                </c:pt>
                <c:pt idx="1">
                  <c:v>20378</c:v>
                </c:pt>
                <c:pt idx="2">
                  <c:v>14358</c:v>
                </c:pt>
                <c:pt idx="3">
                  <c:v>13815</c:v>
                </c:pt>
                <c:pt idx="4">
                  <c:v>10169</c:v>
                </c:pt>
                <c:pt idx="5">
                  <c:v>6455</c:v>
                </c:pt>
                <c:pt idx="6">
                  <c:v>6200</c:v>
                </c:pt>
                <c:pt idx="7">
                  <c:v>4613</c:v>
                </c:pt>
              </c:numCache>
            </c:numRef>
          </c:val>
        </c:ser>
        <c:gapWidth val="30"/>
        <c:shape val="box"/>
        <c:axId val="101120640"/>
        <c:axId val="101131008"/>
        <c:axId val="0"/>
      </c:bar3DChart>
      <c:catAx>
        <c:axId val="101120640"/>
        <c:scaling>
          <c:orientation val="minMax"/>
        </c:scaling>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6"/>
              <c:y val="0.88081395348837221"/>
            </c:manualLayout>
          </c:layout>
          <c:spPr>
            <a:noFill/>
            <a:ln w="12700">
              <a:solidFill>
                <a:srgbClr val="000000"/>
              </a:solidFill>
              <a:prstDash val="solid"/>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31008"/>
        <c:crossesAt val="0"/>
        <c:auto val="1"/>
        <c:lblAlgn val="ctr"/>
        <c:lblOffset val="100"/>
        <c:tickLblSkip val="1"/>
        <c:tickMarkSkip val="1"/>
      </c:catAx>
      <c:valAx>
        <c:axId val="101131008"/>
        <c:scaling>
          <c:orientation val="minMax"/>
          <c:max val="5000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20640"/>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898446033753523"/>
          <c:y val="8.1194678741202703E-2"/>
          <c:w val="0.83879548619672784"/>
          <c:h val="0.65853729834016672"/>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グラフ!$I$37:$I$42</c:f>
              <c:numCache>
                <c:formatCode>#,##0;[Red]#,##0</c:formatCode>
                <c:ptCount val="6"/>
                <c:pt idx="0">
                  <c:v>9041664</c:v>
                </c:pt>
                <c:pt idx="1">
                  <c:v>9041664</c:v>
                </c:pt>
                <c:pt idx="2">
                  <c:v>9028448</c:v>
                </c:pt>
                <c:pt idx="3">
                  <c:v>9038063</c:v>
                </c:pt>
                <c:pt idx="4">
                  <c:v>9053661</c:v>
                </c:pt>
                <c:pt idx="5">
                  <c:v>9106608</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グラフ!$J$37:$J$42</c:f>
              <c:numCache>
                <c:formatCode>#,##0;[Red]#,##0</c:formatCode>
                <c:ptCount val="6"/>
                <c:pt idx="0">
                  <c:v>2741700</c:v>
                </c:pt>
                <c:pt idx="1">
                  <c:v>2674964</c:v>
                </c:pt>
                <c:pt idx="2">
                  <c:v>2643244</c:v>
                </c:pt>
                <c:pt idx="3">
                  <c:v>2635318</c:v>
                </c:pt>
                <c:pt idx="4">
                  <c:v>2619995</c:v>
                </c:pt>
                <c:pt idx="5">
                  <c:v>2548396</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平成18年度</c:v>
                </c:pt>
                <c:pt idx="1">
                  <c:v>19年</c:v>
                </c:pt>
                <c:pt idx="2">
                  <c:v>20年</c:v>
                </c:pt>
                <c:pt idx="3">
                  <c:v>21年</c:v>
                </c:pt>
                <c:pt idx="4">
                  <c:v>22年</c:v>
                </c:pt>
                <c:pt idx="5">
                  <c:v>23年度</c:v>
                </c:pt>
              </c:strCache>
            </c:strRef>
          </c:cat>
          <c:val>
            <c:numRef>
              <c:f>グラフ!$K$37:$K$42</c:f>
              <c:numCache>
                <c:formatCode>#,##0;[Red]#,##0</c:formatCode>
                <c:ptCount val="6"/>
                <c:pt idx="0">
                  <c:v>1474578</c:v>
                </c:pt>
                <c:pt idx="1">
                  <c:v>1414087</c:v>
                </c:pt>
                <c:pt idx="2">
                  <c:v>1354756</c:v>
                </c:pt>
                <c:pt idx="3">
                  <c:v>1372422</c:v>
                </c:pt>
                <c:pt idx="4">
                  <c:v>1442710</c:v>
                </c:pt>
                <c:pt idx="5">
                  <c:v>1392629</c:v>
                </c:pt>
              </c:numCache>
            </c:numRef>
          </c:val>
        </c:ser>
        <c:marker val="1"/>
        <c:axId val="101176448"/>
        <c:axId val="101178368"/>
      </c:lineChart>
      <c:catAx>
        <c:axId val="1011764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01178368"/>
        <c:crossesAt val="0"/>
        <c:auto val="1"/>
        <c:lblAlgn val="ctr"/>
        <c:lblOffset val="100"/>
        <c:tickLblSkip val="1"/>
        <c:tickMarkSkip val="1"/>
      </c:catAx>
      <c:valAx>
        <c:axId val="101178368"/>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リットル</a:t>
                </a:r>
              </a:p>
            </c:rich>
          </c:tx>
          <c:layout>
            <c:manualLayout>
              <c:xMode val="edge"/>
              <c:yMode val="edge"/>
              <c:x val="0.1414245219347581"/>
              <c:y val="3.072119363457947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01176448"/>
        <c:crosses val="autoZero"/>
        <c:crossBetween val="between"/>
      </c:valAx>
      <c:spPr>
        <a:solidFill>
          <a:srgbClr val="FFFFFF"/>
        </a:solidFill>
        <a:ln w="12700">
          <a:solidFill>
            <a:srgbClr val="000000"/>
          </a:solidFill>
          <a:prstDash val="solid"/>
        </a:ln>
      </c:spPr>
    </c:plotArea>
    <c:legend>
      <c:legendPos val="r"/>
      <c:layout>
        <c:manualLayout>
          <c:xMode val="edge"/>
          <c:yMode val="edge"/>
          <c:x val="0.11111142024856506"/>
          <c:y val="0.8626145099031135"/>
          <c:w val="0.75213884475951742"/>
          <c:h val="9.00902882405340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23</a:t>
            </a:r>
            <a:r>
              <a:rPr lang="ja-JP" altLang="en-US"/>
              <a:t>年度</a:t>
            </a:r>
          </a:p>
        </c:rich>
      </c:tx>
      <c:layout>
        <c:manualLayout>
          <c:xMode val="edge"/>
          <c:yMode val="edge"/>
          <c:x val="0.38622817357411171"/>
          <c:y val="3.1496062992125991E-2"/>
        </c:manualLayout>
      </c:layout>
      <c:spPr>
        <a:solidFill>
          <a:srgbClr val="FFFFFF"/>
        </a:solidFill>
        <a:ln w="12700">
          <a:solidFill>
            <a:srgbClr val="000000"/>
          </a:solidFill>
          <a:prstDash val="solid"/>
        </a:ln>
      </c:spPr>
    </c:title>
    <c:plotArea>
      <c:layout>
        <c:manualLayout>
          <c:layoutTarget val="inner"/>
          <c:xMode val="edge"/>
          <c:yMode val="edge"/>
          <c:x val="0.17350768129764987"/>
          <c:y val="0.18183505208554468"/>
          <c:w val="0.80239638262008595"/>
          <c:h val="0.70341387645042974"/>
        </c:manualLayout>
      </c:layout>
      <c:doughnutChart>
        <c:varyColors val="1"/>
        <c:ser>
          <c:idx val="0"/>
          <c:order val="0"/>
          <c:spPr>
            <a:solidFill>
              <a:srgbClr val="FFFFFF"/>
            </a:solidFill>
            <a:ln w="12700">
              <a:solidFill>
                <a:srgbClr val="000000"/>
              </a:solidFill>
              <a:prstDash val="solid"/>
            </a:ln>
          </c:spPr>
          <c:dPt>
            <c:idx val="0"/>
            <c:spPr>
              <a:pattFill prst="pct50">
                <a:fgClr>
                  <a:srgbClr val="000000"/>
                </a:fgClr>
                <a:bgClr>
                  <a:srgbClr val="FFFFFF"/>
                </a:bgClr>
              </a:pattFill>
              <a:ln w="12700">
                <a:solidFill>
                  <a:srgbClr val="000000"/>
                </a:solidFill>
                <a:prstDash val="solid"/>
              </a:ln>
            </c:spPr>
          </c:dPt>
          <c:dPt>
            <c:idx val="1"/>
            <c:spPr>
              <a:pattFill prst="ltVert">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4.4003825214412359E-2"/>
                  <c:y val="-0.14640580359690974"/>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家事用
</a:t>
                    </a:r>
                    <a:r>
                      <a:rPr lang="en-US" altLang="ja-JP"/>
                      <a:t>+</a:t>
                    </a:r>
                    <a:r>
                      <a:rPr lang="ja-JP" altLang="en-US"/>
                      <a:t>連合用
</a:t>
                    </a:r>
                    <a:r>
                      <a:rPr lang="en-US" altLang="ja-JP"/>
                      <a:t>69.66%</a:t>
                    </a:r>
                  </a:p>
                </c:rich>
              </c:tx>
              <c:spPr>
                <a:solidFill>
                  <a:srgbClr val="FFFFFF"/>
                </a:solidFill>
                <a:ln w="12700">
                  <a:solidFill>
                    <a:srgbClr val="000000"/>
                  </a:solidFill>
                  <a:prstDash val="solid"/>
                </a:ln>
              </c:spPr>
            </c:dLbl>
            <c:dLbl>
              <c:idx val="1"/>
              <c:layout/>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営業用
</a:t>
                    </a:r>
                    <a:r>
                      <a:rPr lang="en-US" altLang="ja-JP"/>
                      <a:t>19.49%</a:t>
                    </a:r>
                  </a:p>
                </c:rich>
              </c:tx>
              <c:spPr>
                <a:solidFill>
                  <a:srgbClr val="FFFFFF"/>
                </a:solidFill>
                <a:ln w="12700">
                  <a:solidFill>
                    <a:srgbClr val="000000"/>
                  </a:solidFill>
                  <a:prstDash val="solid"/>
                </a:ln>
              </c:spPr>
            </c:dLbl>
            <c:dLbl>
              <c:idx val="2"/>
              <c:layout>
                <c:manualLayout>
                  <c:x val="-0.2214602987737439"/>
                  <c:y val="-0.17788080185456048"/>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船舶用
</a:t>
                    </a:r>
                    <a:r>
                      <a:rPr lang="en-US" altLang="ja-JP"/>
                      <a:t>0.04%</a:t>
                    </a:r>
                  </a:p>
                </c:rich>
              </c:tx>
              <c:spPr>
                <a:solidFill>
                  <a:srgbClr val="FFFFFF"/>
                </a:solidFill>
                <a:ln w="12700">
                  <a:solidFill>
                    <a:srgbClr val="000000"/>
                  </a:solidFill>
                  <a:prstDash val="solid"/>
                </a:ln>
              </c:spPr>
            </c:dLbl>
            <c:dLbl>
              <c:idx val="3"/>
              <c:layout>
                <c:manualLayout>
                  <c:x val="3.3029798361411942E-3"/>
                  <c:y val="-5.778645068664144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
</a:t>
                    </a:r>
                    <a:r>
                      <a:rPr lang="en-US" altLang="ja-JP"/>
                      <a:t>+</a:t>
                    </a:r>
                    <a:r>
                      <a:rPr lang="ja-JP" altLang="en-US"/>
                      <a:t>基地用
</a:t>
                    </a:r>
                    <a:r>
                      <a:rPr lang="en-US" altLang="ja-JP"/>
                      <a:t>10.65%</a:t>
                    </a:r>
                  </a:p>
                </c:rich>
              </c:tx>
              <c:spPr>
                <a:solidFill>
                  <a:srgbClr val="FFFFFF"/>
                </a:solidFill>
                <a:ln w="12700">
                  <a:solidFill>
                    <a:srgbClr val="000000"/>
                  </a:solidFill>
                  <a:prstDash val="solid"/>
                </a:ln>
              </c:spPr>
            </c:dLbl>
            <c:dLbl>
              <c:idx val="4"/>
              <c:layout>
                <c:manualLayout>
                  <c:x val="0.23197799761287671"/>
                  <c:y val="-0.1545098669531754"/>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臨時用
</a:t>
                    </a:r>
                    <a:r>
                      <a:rPr lang="en-US" altLang="ja-JP"/>
                      <a:t>0.16%</a:t>
                    </a:r>
                  </a:p>
                </c:rich>
              </c:tx>
              <c:spPr>
                <a:solidFill>
                  <a:srgbClr val="FFFFFF"/>
                </a:solidFill>
                <a:ln w="12700">
                  <a:solidFill>
                    <a:srgbClr val="000000"/>
                  </a:solidFill>
                  <a:prstDash val="solid"/>
                </a:ln>
              </c:spPr>
            </c:dLbl>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9106608</c:v>
                </c:pt>
                <c:pt idx="1">
                  <c:v>2548396</c:v>
                </c:pt>
                <c:pt idx="2">
                  <c:v>4888</c:v>
                </c:pt>
                <c:pt idx="3">
                  <c:v>1392629</c:v>
                </c:pt>
                <c:pt idx="4">
                  <c:v>21327</c:v>
                </c:pt>
              </c:numCache>
            </c:numRef>
          </c:val>
        </c:ser>
        <c:dLbls>
          <c:showCatName val="1"/>
          <c:showPercent val="1"/>
        </c:dLbls>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a:t>
            </a:r>
            <a:r>
              <a:rPr lang="en-US" altLang="ja-JP"/>
              <a:t>3</a:t>
            </a:r>
            <a:r>
              <a:rPr lang="ja-JP" altLang="en-US"/>
              <a:t>月末</a:t>
            </a:r>
          </a:p>
        </c:rich>
      </c:tx>
      <c:layout>
        <c:manualLayout>
          <c:xMode val="edge"/>
          <c:yMode val="edge"/>
          <c:x val="0.42942081719725617"/>
          <c:y val="3.1818181818181808E-2"/>
        </c:manualLayout>
      </c:layout>
      <c:spPr>
        <a:solidFill>
          <a:srgbClr val="FFFFFF"/>
        </a:solidFill>
        <a:ln w="12700">
          <a:solidFill>
            <a:srgbClr val="000000"/>
          </a:solidFill>
          <a:prstDash val="solid"/>
        </a:ln>
      </c:spPr>
    </c:title>
    <c:plotArea>
      <c:layout>
        <c:manualLayout>
          <c:layoutTarget val="inner"/>
          <c:xMode val="edge"/>
          <c:yMode val="edge"/>
          <c:x val="8.915311074560528E-2"/>
          <c:y val="0.14318181818181819"/>
          <c:w val="0.88855933709786561"/>
          <c:h val="0.70454545454545514"/>
        </c:manualLayout>
      </c:layout>
      <c:barChart>
        <c:barDir val="col"/>
        <c:grouping val="clustered"/>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99.225662545572618</c:v>
                </c:pt>
                <c:pt idx="1">
                  <c:v>80.253064158332393</c:v>
                </c:pt>
                <c:pt idx="2">
                  <c:v>96.03563525990802</c:v>
                </c:pt>
                <c:pt idx="3">
                  <c:v>60.649646410164202</c:v>
                </c:pt>
                <c:pt idx="4">
                  <c:v>95.433130906021077</c:v>
                </c:pt>
                <c:pt idx="5">
                  <c:v>97.999837605218289</c:v>
                </c:pt>
                <c:pt idx="6">
                  <c:v>85.619755589345047</c:v>
                </c:pt>
                <c:pt idx="7">
                  <c:v>81.223607673030202</c:v>
                </c:pt>
                <c:pt idx="8">
                  <c:v>84.671041141688079</c:v>
                </c:pt>
                <c:pt idx="9">
                  <c:v>49.951919520674601</c:v>
                </c:pt>
                <c:pt idx="10">
                  <c:v>53.113779868763153</c:v>
                </c:pt>
              </c:numCache>
            </c:numRef>
          </c:val>
        </c:ser>
        <c:gapWidth val="30"/>
        <c:axId val="101269888"/>
        <c:axId val="101271424"/>
      </c:barChart>
      <c:catAx>
        <c:axId val="10126988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01271424"/>
        <c:crossesAt val="0"/>
        <c:auto val="1"/>
        <c:lblAlgn val="ctr"/>
        <c:lblOffset val="100"/>
        <c:tickLblSkip val="1"/>
        <c:tickMarkSkip val="1"/>
      </c:catAx>
      <c:valAx>
        <c:axId val="101271424"/>
        <c:scaling>
          <c:orientation val="minMax"/>
          <c:max val="100"/>
        </c:scaling>
        <c:axPos val="l"/>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269888"/>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252"/>
          <c:y val="0.93409090909090908"/>
          <c:w val="0.13521555129750137"/>
          <c:h val="5.9090909090909097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20</xdr:row>
      <xdr:rowOff>0</xdr:rowOff>
    </xdr:from>
    <xdr:to>
      <xdr:col>10</xdr:col>
      <xdr:colOff>28575</xdr:colOff>
      <xdr:row>20</xdr:row>
      <xdr:rowOff>314325</xdr:rowOff>
    </xdr:to>
    <xdr:sp macro="" textlink="">
      <xdr:nvSpPr>
        <xdr:cNvPr id="2124" name="Line 21"/>
        <xdr:cNvSpPr>
          <a:spLocks noChangeShapeType="1"/>
        </xdr:cNvSpPr>
      </xdr:nvSpPr>
      <xdr:spPr bwMode="auto">
        <a:xfrm>
          <a:off x="75628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10</xdr:col>
      <xdr:colOff>28575</xdr:colOff>
      <xdr:row>20</xdr:row>
      <xdr:rowOff>0</xdr:rowOff>
    </xdr:from>
    <xdr:to>
      <xdr:col>10</xdr:col>
      <xdr:colOff>28575</xdr:colOff>
      <xdr:row>20</xdr:row>
      <xdr:rowOff>314325</xdr:rowOff>
    </xdr:to>
    <xdr:sp macro="" textlink="">
      <xdr:nvSpPr>
        <xdr:cNvPr id="2126" name="Line 25"/>
        <xdr:cNvSpPr>
          <a:spLocks noChangeShapeType="1"/>
        </xdr:cNvSpPr>
      </xdr:nvSpPr>
      <xdr:spPr bwMode="auto">
        <a:xfrm>
          <a:off x="75628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95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95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106</xdr:row>
      <xdr:rowOff>76200</xdr:rowOff>
    </xdr:from>
    <xdr:to>
      <xdr:col>5</xdr:col>
      <xdr:colOff>1066800</xdr:colOff>
      <xdr:row>128</xdr:row>
      <xdr:rowOff>133350</xdr:rowOff>
    </xdr:to>
    <xdr:graphicFrame macro="">
      <xdr:nvGraphicFramePr>
        <xdr:cNvPr id="95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9523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9523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5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4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4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123825</xdr:colOff>
      <xdr:row>103</xdr:row>
      <xdr:rowOff>66675</xdr:rowOff>
    </xdr:from>
    <xdr:to>
      <xdr:col>6</xdr:col>
      <xdr:colOff>9525</xdr:colOff>
      <xdr:row>129</xdr:row>
      <xdr:rowOff>28575</xdr:rowOff>
    </xdr:to>
    <xdr:graphicFrame macro="">
      <xdr:nvGraphicFramePr>
        <xdr:cNvPr id="9524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95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781050</xdr:colOff>
      <xdr:row>39</xdr:row>
      <xdr:rowOff>19050</xdr:rowOff>
    </xdr:from>
    <xdr:to>
      <xdr:col>5</xdr:col>
      <xdr:colOff>142875</xdr:colOff>
      <xdr:row>40</xdr:row>
      <xdr:rowOff>85725</xdr:rowOff>
    </xdr:to>
    <xdr:sp macro="" textlink="">
      <xdr:nvSpPr>
        <xdr:cNvPr id="95245" name="Line 17"/>
        <xdr:cNvSpPr>
          <a:spLocks noChangeShapeType="1"/>
        </xdr:cNvSpPr>
      </xdr:nvSpPr>
      <xdr:spPr bwMode="auto">
        <a:xfrm flipV="1">
          <a:off x="5200650" y="6038850"/>
          <a:ext cx="466725" cy="219075"/>
        </a:xfrm>
        <a:prstGeom prst="line">
          <a:avLst/>
        </a:prstGeom>
        <a:noFill/>
        <a:ln w="6480">
          <a:solidFill>
            <a:srgbClr val="000000"/>
          </a:solidFill>
          <a:miter lim="800000"/>
          <a:headEnd/>
          <a:tailEnd/>
        </a:ln>
      </xdr:spPr>
    </xdr:sp>
    <xdr:clientData/>
  </xdr:twoCellAnchor>
  <xdr:twoCellAnchor>
    <xdr:from>
      <xdr:col>4</xdr:col>
      <xdr:colOff>422827</xdr:colOff>
      <xdr:row>47</xdr:row>
      <xdr:rowOff>77442</xdr:rowOff>
    </xdr:from>
    <xdr:to>
      <xdr:col>5</xdr:col>
      <xdr:colOff>111815</xdr:colOff>
      <xdr:row>50</xdr:row>
      <xdr:rowOff>57978</xdr:rowOff>
    </xdr:to>
    <xdr:sp macro="" textlink="">
      <xdr:nvSpPr>
        <xdr:cNvPr id="6451" name="Rectangle 187"/>
        <xdr:cNvSpPr>
          <a:spLocks noChangeArrowheads="1"/>
        </xdr:cNvSpPr>
      </xdr:nvSpPr>
      <xdr:spPr bwMode="auto">
        <a:xfrm>
          <a:off x="4829175" y="7167355"/>
          <a:ext cx="790575" cy="4277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有収水量</a:t>
          </a:r>
        </a:p>
        <a:p>
          <a:pPr algn="ctr" rtl="0">
            <a:defRPr sz="1000"/>
          </a:pPr>
          <a:r>
            <a:rPr lang="en-US" altLang="ja-JP" sz="900" b="0" i="0" u="none" strike="noStrike" baseline="0">
              <a:solidFill>
                <a:srgbClr val="000000"/>
              </a:solidFill>
              <a:latin typeface="ＭＳ Ｐゴシック"/>
              <a:ea typeface="ＭＳ Ｐゴシック"/>
            </a:rPr>
            <a:t>13,073,848㎥</a:t>
          </a:r>
        </a:p>
      </xdr:txBody>
    </xdr:sp>
    <xdr:clientData/>
  </xdr:twoCellAnchor>
  <xdr:twoCellAnchor>
    <xdr:from>
      <xdr:col>4</xdr:col>
      <xdr:colOff>219076</xdr:colOff>
      <xdr:row>115</xdr:row>
      <xdr:rowOff>65846</xdr:rowOff>
    </xdr:from>
    <xdr:to>
      <xdr:col>4</xdr:col>
      <xdr:colOff>990601</xdr:colOff>
      <xdr:row>117</xdr:row>
      <xdr:rowOff>124239</xdr:rowOff>
    </xdr:to>
    <xdr:sp macro="" textlink="">
      <xdr:nvSpPr>
        <xdr:cNvPr id="6452" name="Rectangle 188"/>
        <xdr:cNvSpPr>
          <a:spLocks noChangeArrowheads="1"/>
        </xdr:cNvSpPr>
      </xdr:nvSpPr>
      <xdr:spPr bwMode="auto">
        <a:xfrm>
          <a:off x="4625424" y="17318520"/>
          <a:ext cx="771525" cy="35656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使用電力量</a:t>
          </a:r>
        </a:p>
        <a:p>
          <a:pPr algn="ctr" rtl="0">
            <a:defRPr sz="1000"/>
          </a:pPr>
          <a:r>
            <a:rPr lang="en-US" altLang="ja-JP" sz="900" b="0" i="0" u="none" strike="noStrike" baseline="0">
              <a:solidFill>
                <a:srgbClr val="000000"/>
              </a:solidFill>
              <a:latin typeface="ＭＳ Ｐゴシック"/>
              <a:ea typeface="ＭＳ Ｐゴシック"/>
            </a:rPr>
            <a:t>494,623</a:t>
          </a:r>
          <a:r>
            <a:rPr lang="ja-JP" altLang="en-US" sz="900" b="0" i="0" u="none" strike="noStrike" baseline="0">
              <a:solidFill>
                <a:srgbClr val="000000"/>
              </a:solidFill>
              <a:latin typeface="ＭＳ Ｐゴシック"/>
              <a:ea typeface="ＭＳ Ｐゴシック"/>
            </a:rPr>
            <a:t>千</a:t>
          </a:r>
          <a:r>
            <a:rPr lang="en-US" altLang="ja-JP" sz="900" b="0" i="0" u="none" strike="noStrike" baseline="0">
              <a:solidFill>
                <a:srgbClr val="000000"/>
              </a:solidFill>
              <a:latin typeface="ＭＳ Ｐゴシック"/>
              <a:ea typeface="ＭＳ Ｐゴシック"/>
            </a:rPr>
            <a:t>kwh</a:t>
          </a:r>
        </a:p>
      </xdr:txBody>
    </xdr:sp>
    <xdr:clientData/>
  </xdr:twoCellAnchor>
  <xdr:twoCellAnchor>
    <xdr:from>
      <xdr:col>4</xdr:col>
      <xdr:colOff>657225</xdr:colOff>
      <xdr:row>107</xdr:row>
      <xdr:rowOff>38100</xdr:rowOff>
    </xdr:from>
    <xdr:to>
      <xdr:col>4</xdr:col>
      <xdr:colOff>914400</xdr:colOff>
      <xdr:row>108</xdr:row>
      <xdr:rowOff>152400</xdr:rowOff>
    </xdr:to>
    <xdr:sp macro="" textlink="">
      <xdr:nvSpPr>
        <xdr:cNvPr id="95248" name="Line 17"/>
        <xdr:cNvSpPr>
          <a:spLocks noChangeShapeType="1"/>
        </xdr:cNvSpPr>
      </xdr:nvSpPr>
      <xdr:spPr bwMode="auto">
        <a:xfrm flipV="1">
          <a:off x="5076825" y="16440150"/>
          <a:ext cx="257175" cy="266700"/>
        </a:xfrm>
        <a:prstGeom prst="line">
          <a:avLst/>
        </a:prstGeom>
        <a:noFill/>
        <a:ln w="6480">
          <a:solidFill>
            <a:srgbClr val="000000"/>
          </a:solidFill>
          <a:miter lim="800000"/>
          <a:headEnd/>
          <a:tailEnd/>
        </a:ln>
      </xdr:spPr>
    </xdr:sp>
    <xdr:clientData/>
  </xdr:twoCellAnchor>
  <xdr:twoCellAnchor>
    <xdr:from>
      <xdr:col>4</xdr:col>
      <xdr:colOff>609600</xdr:colOff>
      <xdr:row>107</xdr:row>
      <xdr:rowOff>152400</xdr:rowOff>
    </xdr:from>
    <xdr:to>
      <xdr:col>5</xdr:col>
      <xdr:colOff>247650</xdr:colOff>
      <xdr:row>109</xdr:row>
      <xdr:rowOff>57150</xdr:rowOff>
    </xdr:to>
    <xdr:sp macro="" textlink="">
      <xdr:nvSpPr>
        <xdr:cNvPr id="95249" name="Line 17"/>
        <xdr:cNvSpPr>
          <a:spLocks noChangeShapeType="1"/>
        </xdr:cNvSpPr>
      </xdr:nvSpPr>
      <xdr:spPr bwMode="auto">
        <a:xfrm flipV="1">
          <a:off x="5029200" y="16554450"/>
          <a:ext cx="742950" cy="209550"/>
        </a:xfrm>
        <a:prstGeom prst="line">
          <a:avLst/>
        </a:prstGeom>
        <a:noFill/>
        <a:ln w="6480">
          <a:solidFill>
            <a:srgbClr val="000000"/>
          </a:solidFill>
          <a:miter lim="800000"/>
          <a:headEnd/>
          <a:tailEnd/>
        </a:ln>
      </xdr:spPr>
    </xdr:sp>
    <xdr:clientData/>
  </xdr:twoCellAnchor>
  <xdr:twoCellAnchor>
    <xdr:from>
      <xdr:col>4</xdr:col>
      <xdr:colOff>523875</xdr:colOff>
      <xdr:row>107</xdr:row>
      <xdr:rowOff>142875</xdr:rowOff>
    </xdr:from>
    <xdr:to>
      <xdr:col>4</xdr:col>
      <xdr:colOff>609600</xdr:colOff>
      <xdr:row>109</xdr:row>
      <xdr:rowOff>47625</xdr:rowOff>
    </xdr:to>
    <xdr:sp macro="" textlink="">
      <xdr:nvSpPr>
        <xdr:cNvPr id="95250" name="Line 17"/>
        <xdr:cNvSpPr>
          <a:spLocks noChangeShapeType="1"/>
        </xdr:cNvSpPr>
      </xdr:nvSpPr>
      <xdr:spPr bwMode="auto">
        <a:xfrm>
          <a:off x="4943475" y="16544925"/>
          <a:ext cx="85725" cy="209550"/>
        </a:xfrm>
        <a:prstGeom prst="line">
          <a:avLst/>
        </a:prstGeom>
        <a:noFill/>
        <a:ln w="6480">
          <a:solidFill>
            <a:srgbClr val="000000"/>
          </a:solidFill>
          <a:miter lim="800000"/>
          <a:headEnd/>
          <a:tailEnd/>
        </a:ln>
      </xdr:spPr>
    </xdr:sp>
    <xdr:clientData/>
  </xdr:twoCellAnchor>
  <xdr:twoCellAnchor>
    <xdr:from>
      <xdr:col>4</xdr:col>
      <xdr:colOff>95250</xdr:colOff>
      <xdr:row>107</xdr:row>
      <xdr:rowOff>85725</xdr:rowOff>
    </xdr:from>
    <xdr:to>
      <xdr:col>4</xdr:col>
      <xdr:colOff>409575</xdr:colOff>
      <xdr:row>109</xdr:row>
      <xdr:rowOff>47625</xdr:rowOff>
    </xdr:to>
    <xdr:sp macro="" textlink="">
      <xdr:nvSpPr>
        <xdr:cNvPr id="95251" name="Line 17"/>
        <xdr:cNvSpPr>
          <a:spLocks noChangeShapeType="1"/>
        </xdr:cNvSpPr>
      </xdr:nvSpPr>
      <xdr:spPr bwMode="auto">
        <a:xfrm>
          <a:off x="4514850" y="16487775"/>
          <a:ext cx="314325" cy="266700"/>
        </a:xfrm>
        <a:prstGeom prst="line">
          <a:avLst/>
        </a:prstGeom>
        <a:noFill/>
        <a:ln w="6480">
          <a:solidFill>
            <a:srgbClr val="000000"/>
          </a:solidFill>
          <a:miter lim="800000"/>
          <a:headEnd/>
          <a:tailEnd/>
        </a:ln>
      </xdr:spPr>
    </xdr:sp>
    <xdr:clientData/>
  </xdr:twoCellAnchor>
  <xdr:twoCellAnchor>
    <xdr:from>
      <xdr:col>3</xdr:col>
      <xdr:colOff>933450</xdr:colOff>
      <xdr:row>110</xdr:row>
      <xdr:rowOff>0</xdr:rowOff>
    </xdr:from>
    <xdr:to>
      <xdr:col>4</xdr:col>
      <xdr:colOff>9525</xdr:colOff>
      <xdr:row>110</xdr:row>
      <xdr:rowOff>95250</xdr:rowOff>
    </xdr:to>
    <xdr:sp macro="" textlink="">
      <xdr:nvSpPr>
        <xdr:cNvPr id="95252" name="Line 17"/>
        <xdr:cNvSpPr>
          <a:spLocks noChangeShapeType="1"/>
        </xdr:cNvSpPr>
      </xdr:nvSpPr>
      <xdr:spPr bwMode="auto">
        <a:xfrm>
          <a:off x="4248150" y="16859250"/>
          <a:ext cx="180975" cy="95250"/>
        </a:xfrm>
        <a:prstGeom prst="line">
          <a:avLst/>
        </a:prstGeom>
        <a:noFill/>
        <a:ln w="6480">
          <a:solidFill>
            <a:srgbClr val="000000"/>
          </a:solidFill>
          <a:miter lim="800000"/>
          <a:headEnd/>
          <a:tailEnd/>
        </a:ln>
      </xdr:spPr>
    </xdr:sp>
    <xdr:clientData/>
  </xdr:twoCellAnchor>
  <xdr:twoCellAnchor>
    <xdr:from>
      <xdr:col>5</xdr:col>
      <xdr:colOff>190500</xdr:colOff>
      <xdr:row>122</xdr:row>
      <xdr:rowOff>95250</xdr:rowOff>
    </xdr:from>
    <xdr:to>
      <xdr:col>5</xdr:col>
      <xdr:colOff>533400</xdr:colOff>
      <xdr:row>123</xdr:row>
      <xdr:rowOff>47625</xdr:rowOff>
    </xdr:to>
    <xdr:sp macro="" textlink="">
      <xdr:nvSpPr>
        <xdr:cNvPr id="95253" name="Line 17"/>
        <xdr:cNvSpPr>
          <a:spLocks noChangeShapeType="1"/>
        </xdr:cNvSpPr>
      </xdr:nvSpPr>
      <xdr:spPr bwMode="auto">
        <a:xfrm>
          <a:off x="5715000" y="18783300"/>
          <a:ext cx="342900" cy="104775"/>
        </a:xfrm>
        <a:prstGeom prst="line">
          <a:avLst/>
        </a:prstGeom>
        <a:noFill/>
        <a:ln w="6480">
          <a:solidFill>
            <a:srgbClr val="000000"/>
          </a:solidFill>
          <a:miter lim="800000"/>
          <a:headEnd/>
          <a:tailEnd/>
        </a:ln>
      </xdr:spPr>
    </xdr:sp>
    <xdr:clientData/>
  </xdr:twoCellAnchor>
  <xdr:twoCellAnchor>
    <xdr:from>
      <xdr:col>5</xdr:col>
      <xdr:colOff>180975</xdr:colOff>
      <xdr:row>122</xdr:row>
      <xdr:rowOff>104775</xdr:rowOff>
    </xdr:from>
    <xdr:to>
      <xdr:col>5</xdr:col>
      <xdr:colOff>361950</xdr:colOff>
      <xdr:row>124</xdr:row>
      <xdr:rowOff>76200</xdr:rowOff>
    </xdr:to>
    <xdr:sp macro="" textlink="">
      <xdr:nvSpPr>
        <xdr:cNvPr id="95254" name="Line 17"/>
        <xdr:cNvSpPr>
          <a:spLocks noChangeShapeType="1"/>
        </xdr:cNvSpPr>
      </xdr:nvSpPr>
      <xdr:spPr bwMode="auto">
        <a:xfrm>
          <a:off x="5705475" y="18792825"/>
          <a:ext cx="180975" cy="276225"/>
        </a:xfrm>
        <a:prstGeom prst="line">
          <a:avLst/>
        </a:prstGeom>
        <a:noFill/>
        <a:ln w="6480">
          <a:solidFill>
            <a:srgbClr val="000000"/>
          </a:solidFill>
          <a:miter lim="800000"/>
          <a:headEnd/>
          <a:tailEnd/>
        </a:ln>
      </xdr:spPr>
    </xdr:sp>
    <xdr:clientData/>
  </xdr:twoCellAnchor>
  <xdr:twoCellAnchor>
    <xdr:from>
      <xdr:col>4</xdr:col>
      <xdr:colOff>1066800</xdr:colOff>
      <xdr:row>123</xdr:row>
      <xdr:rowOff>19050</xdr:rowOff>
    </xdr:from>
    <xdr:to>
      <xdr:col>5</xdr:col>
      <xdr:colOff>28575</xdr:colOff>
      <xdr:row>124</xdr:row>
      <xdr:rowOff>133350</xdr:rowOff>
    </xdr:to>
    <xdr:sp macro="" textlink="">
      <xdr:nvSpPr>
        <xdr:cNvPr id="95255" name="Line 17"/>
        <xdr:cNvSpPr>
          <a:spLocks noChangeShapeType="1"/>
        </xdr:cNvSpPr>
      </xdr:nvSpPr>
      <xdr:spPr bwMode="auto">
        <a:xfrm flipH="1">
          <a:off x="5486400" y="18859500"/>
          <a:ext cx="66675" cy="266700"/>
        </a:xfrm>
        <a:prstGeom prst="line">
          <a:avLst/>
        </a:prstGeom>
        <a:noFill/>
        <a:ln w="6480">
          <a:solidFill>
            <a:srgbClr val="000000"/>
          </a:solidFill>
          <a:miter lim="800000"/>
          <a:headEnd/>
          <a:tailEnd/>
        </a:ln>
      </xdr:spPr>
    </xdr:sp>
    <xdr:clientData/>
  </xdr:twoCellAnchor>
  <xdr:twoCellAnchor>
    <xdr:from>
      <xdr:col>3</xdr:col>
      <xdr:colOff>914400</xdr:colOff>
      <xdr:row>40</xdr:row>
      <xdr:rowOff>104775</xdr:rowOff>
    </xdr:from>
    <xdr:to>
      <xdr:col>4</xdr:col>
      <xdr:colOff>85725</xdr:colOff>
      <xdr:row>42</xdr:row>
      <xdr:rowOff>123825</xdr:rowOff>
    </xdr:to>
    <xdr:sp macro="" textlink="">
      <xdr:nvSpPr>
        <xdr:cNvPr id="95256" name="Line 243"/>
        <xdr:cNvSpPr>
          <a:spLocks noChangeShapeType="1"/>
        </xdr:cNvSpPr>
      </xdr:nvSpPr>
      <xdr:spPr bwMode="auto">
        <a:xfrm>
          <a:off x="4229100" y="6276975"/>
          <a:ext cx="276225" cy="323850"/>
        </a:xfrm>
        <a:prstGeom prst="line">
          <a:avLst/>
        </a:prstGeom>
        <a:noFill/>
        <a:ln w="9525">
          <a:solidFill>
            <a:srgbClr val="000000"/>
          </a:solidFill>
          <a:round/>
          <a:headEnd/>
          <a:tailEnd/>
        </a:ln>
      </xdr:spPr>
    </xdr:sp>
    <xdr:clientData/>
  </xdr:twoCellAnchor>
  <xdr:twoCellAnchor>
    <xdr:from>
      <xdr:col>3</xdr:col>
      <xdr:colOff>571500</xdr:colOff>
      <xdr:row>112</xdr:row>
      <xdr:rowOff>85725</xdr:rowOff>
    </xdr:from>
    <xdr:to>
      <xdr:col>3</xdr:col>
      <xdr:colOff>790575</xdr:colOff>
      <xdr:row>112</xdr:row>
      <xdr:rowOff>95250</xdr:rowOff>
    </xdr:to>
    <xdr:sp macro="" textlink="">
      <xdr:nvSpPr>
        <xdr:cNvPr id="95257" name="Line 268"/>
        <xdr:cNvSpPr>
          <a:spLocks noChangeShapeType="1"/>
        </xdr:cNvSpPr>
      </xdr:nvSpPr>
      <xdr:spPr bwMode="auto">
        <a:xfrm>
          <a:off x="3886200" y="17249775"/>
          <a:ext cx="219075" cy="95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54"/>
  <sheetViews>
    <sheetView view="pageBreakPreview" topLeftCell="A34" zoomScaleNormal="100" zoomScaleSheetLayoutView="100" workbookViewId="0">
      <selection activeCell="B22" sqref="B22"/>
    </sheetView>
  </sheetViews>
  <sheetFormatPr defaultRowHeight="16.5" customHeight="1"/>
  <cols>
    <col min="1" max="1" width="18.5703125" style="8" customWidth="1"/>
    <col min="2" max="6" width="16.28515625" style="8" customWidth="1"/>
    <col min="7" max="16384" width="9.140625" style="8"/>
  </cols>
  <sheetData>
    <row r="1" spans="1:6" ht="18" customHeight="1">
      <c r="A1" s="285" t="s">
        <v>0</v>
      </c>
      <c r="B1" s="285"/>
      <c r="C1" s="285"/>
      <c r="D1" s="285"/>
      <c r="E1" s="285"/>
      <c r="F1" s="285"/>
    </row>
    <row r="2" spans="1:6" ht="15" customHeight="1"/>
    <row r="3" spans="1:6" ht="15" customHeight="1">
      <c r="A3" s="89" t="s">
        <v>267</v>
      </c>
      <c r="F3" s="11" t="s">
        <v>1</v>
      </c>
    </row>
    <row r="4" spans="1:6" ht="15" customHeight="1">
      <c r="A4" s="286" t="s">
        <v>254</v>
      </c>
      <c r="B4" s="288" t="s">
        <v>2</v>
      </c>
      <c r="C4" s="290" t="s">
        <v>3</v>
      </c>
      <c r="D4" s="288" t="s">
        <v>4</v>
      </c>
      <c r="E4" s="292" t="s">
        <v>5</v>
      </c>
      <c r="F4" s="293"/>
    </row>
    <row r="5" spans="1:6" ht="15" customHeight="1">
      <c r="A5" s="287"/>
      <c r="B5" s="289"/>
      <c r="C5" s="291"/>
      <c r="D5" s="289"/>
      <c r="E5" s="294"/>
      <c r="F5" s="295"/>
    </row>
    <row r="6" spans="1:6" ht="15" customHeight="1">
      <c r="A6" s="95" t="s">
        <v>6</v>
      </c>
      <c r="B6" s="74">
        <f>SUM(B7:B16)</f>
        <v>90450</v>
      </c>
      <c r="C6" s="61">
        <f>SUM(C7:C16)</f>
        <v>78778</v>
      </c>
      <c r="D6" s="75">
        <f>C6/B6*100</f>
        <v>87.095632946379226</v>
      </c>
      <c r="E6" s="283">
        <f>SUM(E7:F16)</f>
        <v>179168.80000000002</v>
      </c>
      <c r="F6" s="284"/>
    </row>
    <row r="7" spans="1:6" ht="15" customHeight="1">
      <c r="A7" s="96" t="s">
        <v>7</v>
      </c>
      <c r="B7" s="66">
        <v>44700</v>
      </c>
      <c r="C7" s="59">
        <v>39968</v>
      </c>
      <c r="D7" s="97">
        <f>C7/B7*100</f>
        <v>89.413870246085011</v>
      </c>
      <c r="E7" s="278">
        <v>93322</v>
      </c>
      <c r="F7" s="279"/>
    </row>
    <row r="8" spans="1:6" ht="15" customHeight="1">
      <c r="A8" s="96" t="s">
        <v>8</v>
      </c>
      <c r="B8" s="66">
        <v>600</v>
      </c>
      <c r="C8" s="59">
        <v>228</v>
      </c>
      <c r="D8" s="97">
        <f t="shared" ref="D8:D13" si="0">C8/B8*100</f>
        <v>38</v>
      </c>
      <c r="E8" s="278">
        <v>7863</v>
      </c>
      <c r="F8" s="279"/>
    </row>
    <row r="9" spans="1:6" ht="15" customHeight="1">
      <c r="A9" s="96" t="s">
        <v>9</v>
      </c>
      <c r="B9" s="66">
        <v>12600</v>
      </c>
      <c r="C9" s="59">
        <v>9626</v>
      </c>
      <c r="D9" s="97">
        <f t="shared" si="0"/>
        <v>76.396825396825392</v>
      </c>
      <c r="E9" s="278">
        <v>36570</v>
      </c>
      <c r="F9" s="279"/>
    </row>
    <row r="10" spans="1:6" ht="15" customHeight="1">
      <c r="A10" s="96" t="s">
        <v>10</v>
      </c>
      <c r="B10" s="66">
        <v>950</v>
      </c>
      <c r="C10" s="59">
        <v>529</v>
      </c>
      <c r="D10" s="97">
        <f t="shared" si="0"/>
        <v>55.684210526315795</v>
      </c>
      <c r="E10" s="278">
        <v>15790</v>
      </c>
      <c r="F10" s="279"/>
    </row>
    <row r="11" spans="1:6" ht="15" customHeight="1">
      <c r="A11" s="96" t="s">
        <v>11</v>
      </c>
      <c r="B11" s="66">
        <v>1600</v>
      </c>
      <c r="C11" s="59">
        <v>1000</v>
      </c>
      <c r="D11" s="97">
        <f t="shared" si="0"/>
        <v>62.5</v>
      </c>
      <c r="E11" s="278">
        <v>5162</v>
      </c>
      <c r="F11" s="279"/>
    </row>
    <row r="12" spans="1:6" ht="15" customHeight="1">
      <c r="A12" s="96" t="s">
        <v>12</v>
      </c>
      <c r="B12" s="66">
        <v>6650</v>
      </c>
      <c r="C12" s="59">
        <v>6272</v>
      </c>
      <c r="D12" s="97">
        <f t="shared" si="0"/>
        <v>94.315789473684205</v>
      </c>
      <c r="E12" s="278">
        <v>3906</v>
      </c>
      <c r="F12" s="279"/>
    </row>
    <row r="13" spans="1:6" ht="15" customHeight="1">
      <c r="A13" s="96" t="s">
        <v>13</v>
      </c>
      <c r="B13" s="66">
        <v>15600</v>
      </c>
      <c r="C13" s="59">
        <v>14888</v>
      </c>
      <c r="D13" s="97">
        <f t="shared" si="0"/>
        <v>95.435897435897431</v>
      </c>
      <c r="E13" s="278">
        <v>3938</v>
      </c>
      <c r="F13" s="279"/>
    </row>
    <row r="14" spans="1:6" ht="15" customHeight="1">
      <c r="A14" s="96" t="s">
        <v>14</v>
      </c>
      <c r="B14" s="66">
        <v>660</v>
      </c>
      <c r="C14" s="59">
        <v>19</v>
      </c>
      <c r="D14" s="97">
        <f>C14/B14*100</f>
        <v>2.8787878787878789</v>
      </c>
      <c r="E14" s="278">
        <v>84.1</v>
      </c>
      <c r="F14" s="279"/>
    </row>
    <row r="15" spans="1:6" ht="15" customHeight="1">
      <c r="A15" s="96" t="s">
        <v>15</v>
      </c>
      <c r="B15" s="66">
        <v>1190</v>
      </c>
      <c r="C15" s="59">
        <v>1110</v>
      </c>
      <c r="D15" s="97">
        <f>C15/B15*100</f>
        <v>93.277310924369743</v>
      </c>
      <c r="E15" s="278">
        <v>2356.6999999999998</v>
      </c>
      <c r="F15" s="279"/>
    </row>
    <row r="16" spans="1:6" ht="15" customHeight="1" thickBot="1">
      <c r="A16" s="98" t="s">
        <v>16</v>
      </c>
      <c r="B16" s="68">
        <v>5900</v>
      </c>
      <c r="C16" s="60">
        <v>5138</v>
      </c>
      <c r="D16" s="99">
        <f>C16/B16*100</f>
        <v>87.084745762711862</v>
      </c>
      <c r="E16" s="280">
        <v>10177</v>
      </c>
      <c r="F16" s="281"/>
    </row>
    <row r="17" spans="1:6" ht="15" customHeight="1">
      <c r="A17" s="8" t="s">
        <v>17</v>
      </c>
      <c r="F17" s="100" t="s">
        <v>18</v>
      </c>
    </row>
    <row r="18" spans="1:6" ht="15" customHeight="1">
      <c r="A18" s="8" t="s">
        <v>19</v>
      </c>
      <c r="E18" s="282" t="s">
        <v>20</v>
      </c>
      <c r="F18" s="282"/>
    </row>
    <row r="19" spans="1:6" ht="15" customHeight="1">
      <c r="A19" s="8" t="s">
        <v>21</v>
      </c>
      <c r="F19" s="11" t="s">
        <v>22</v>
      </c>
    </row>
    <row r="20" spans="1:6" ht="15" customHeight="1"/>
    <row r="21" spans="1:6" ht="15" customHeight="1" thickBot="1">
      <c r="A21" s="8" t="s">
        <v>23</v>
      </c>
      <c r="F21" s="11" t="s">
        <v>1</v>
      </c>
    </row>
    <row r="22" spans="1:6" ht="20.100000000000001" customHeight="1">
      <c r="A22" s="90" t="s">
        <v>255</v>
      </c>
      <c r="B22" s="91" t="s">
        <v>24</v>
      </c>
      <c r="C22" s="101" t="s">
        <v>25</v>
      </c>
      <c r="D22" s="58" t="s">
        <v>26</v>
      </c>
      <c r="E22" s="91" t="s">
        <v>27</v>
      </c>
      <c r="F22" s="102" t="s">
        <v>268</v>
      </c>
    </row>
    <row r="23" spans="1:6" ht="15" customHeight="1">
      <c r="A23" s="103" t="s">
        <v>6</v>
      </c>
      <c r="B23" s="55">
        <f>SUM(B24:B33)</f>
        <v>83228</v>
      </c>
      <c r="C23" s="55">
        <f>SUM(C24:C33)</f>
        <v>64759</v>
      </c>
      <c r="D23" s="55">
        <f>SUM(D24:D33)</f>
        <v>56527</v>
      </c>
      <c r="E23" s="44">
        <f>SUM(E24:E33)</f>
        <v>79078.291499999992</v>
      </c>
      <c r="F23" s="69">
        <f>SUM(F24:F33)</f>
        <v>78778</v>
      </c>
    </row>
    <row r="24" spans="1:6" ht="15" customHeight="1">
      <c r="A24" s="104" t="s">
        <v>7</v>
      </c>
      <c r="B24" s="59">
        <v>41362</v>
      </c>
      <c r="C24" s="59">
        <v>33824</v>
      </c>
      <c r="D24" s="59">
        <v>29196</v>
      </c>
      <c r="E24" s="76">
        <v>40219</v>
      </c>
      <c r="F24" s="105">
        <v>39968</v>
      </c>
    </row>
    <row r="25" spans="1:6" ht="15" customHeight="1">
      <c r="A25" s="104" t="s">
        <v>8</v>
      </c>
      <c r="B25" s="59">
        <v>268</v>
      </c>
      <c r="C25" s="59">
        <v>118</v>
      </c>
      <c r="D25" s="59">
        <v>126</v>
      </c>
      <c r="E25" s="76">
        <v>388</v>
      </c>
      <c r="F25" s="105">
        <v>228</v>
      </c>
    </row>
    <row r="26" spans="1:6" ht="15" customHeight="1">
      <c r="A26" s="104" t="s">
        <v>9</v>
      </c>
      <c r="B26" s="59">
        <v>11101</v>
      </c>
      <c r="C26" s="59">
        <v>6526</v>
      </c>
      <c r="D26" s="59">
        <v>6046</v>
      </c>
      <c r="E26" s="76">
        <v>10368</v>
      </c>
      <c r="F26" s="105">
        <v>9626</v>
      </c>
    </row>
    <row r="27" spans="1:6" ht="15" customHeight="1">
      <c r="A27" s="104" t="s">
        <v>10</v>
      </c>
      <c r="B27" s="59">
        <v>541</v>
      </c>
      <c r="C27" s="59">
        <v>205</v>
      </c>
      <c r="D27" s="59">
        <v>205</v>
      </c>
      <c r="E27" s="76">
        <v>604.49450000000002</v>
      </c>
      <c r="F27" s="105">
        <v>529</v>
      </c>
    </row>
    <row r="28" spans="1:6" ht="15" customHeight="1">
      <c r="A28" s="104" t="s">
        <v>11</v>
      </c>
      <c r="B28" s="59">
        <v>1184</v>
      </c>
      <c r="C28" s="59">
        <v>783</v>
      </c>
      <c r="D28" s="59">
        <v>721</v>
      </c>
      <c r="E28" s="76">
        <v>1277</v>
      </c>
      <c r="F28" s="105">
        <v>1000</v>
      </c>
    </row>
    <row r="29" spans="1:6" ht="15" customHeight="1">
      <c r="A29" s="104" t="s">
        <v>12</v>
      </c>
      <c r="B29" s="59">
        <v>6290</v>
      </c>
      <c r="C29" s="59">
        <v>3886</v>
      </c>
      <c r="D29" s="59">
        <v>3120</v>
      </c>
      <c r="E29" s="76">
        <v>5537.7969999999996</v>
      </c>
      <c r="F29" s="105">
        <v>6272</v>
      </c>
    </row>
    <row r="30" spans="1:6" ht="15" customHeight="1">
      <c r="A30" s="104" t="s">
        <v>13</v>
      </c>
      <c r="B30" s="59">
        <v>15268</v>
      </c>
      <c r="C30" s="59">
        <v>13084</v>
      </c>
      <c r="D30" s="59">
        <v>11425</v>
      </c>
      <c r="E30" s="76">
        <v>13690</v>
      </c>
      <c r="F30" s="105">
        <v>14888</v>
      </c>
    </row>
    <row r="31" spans="1:6" ht="15" customHeight="1">
      <c r="A31" s="104" t="s">
        <v>14</v>
      </c>
      <c r="B31" s="59">
        <v>653</v>
      </c>
      <c r="C31" s="59">
        <v>559</v>
      </c>
      <c r="D31" s="59">
        <v>476</v>
      </c>
      <c r="E31" s="76">
        <v>411</v>
      </c>
      <c r="F31" s="105">
        <v>19</v>
      </c>
    </row>
    <row r="32" spans="1:6" ht="15" customHeight="1">
      <c r="A32" s="104" t="s">
        <v>15</v>
      </c>
      <c r="B32" s="59">
        <v>1121</v>
      </c>
      <c r="C32" s="59">
        <v>1028</v>
      </c>
      <c r="D32" s="59">
        <v>1001</v>
      </c>
      <c r="E32" s="76">
        <v>1143</v>
      </c>
      <c r="F32" s="105">
        <v>1110</v>
      </c>
    </row>
    <row r="33" spans="1:6" ht="15" customHeight="1" thickBot="1">
      <c r="A33" s="106" t="s">
        <v>16</v>
      </c>
      <c r="B33" s="60">
        <v>5440</v>
      </c>
      <c r="C33" s="60">
        <v>4746</v>
      </c>
      <c r="D33" s="60">
        <v>4211</v>
      </c>
      <c r="E33" s="60">
        <v>5440</v>
      </c>
      <c r="F33" s="107">
        <v>5138</v>
      </c>
    </row>
    <row r="34" spans="1:6" ht="15" customHeight="1">
      <c r="A34" s="8" t="s">
        <v>28</v>
      </c>
      <c r="D34" s="108"/>
      <c r="E34" s="108"/>
      <c r="F34" s="100" t="s">
        <v>18</v>
      </c>
    </row>
    <row r="35" spans="1:6" ht="15" customHeight="1">
      <c r="F35" s="11" t="s">
        <v>20</v>
      </c>
    </row>
    <row r="36" spans="1:6" ht="15" customHeight="1">
      <c r="F36" s="11" t="s">
        <v>22</v>
      </c>
    </row>
    <row r="37" spans="1:6" ht="15" customHeight="1"/>
    <row r="38" spans="1:6" ht="15" customHeight="1">
      <c r="A38" s="8" t="s">
        <v>29</v>
      </c>
      <c r="F38" s="11" t="s">
        <v>1</v>
      </c>
    </row>
    <row r="39" spans="1:6" ht="20.100000000000001" customHeight="1">
      <c r="A39" s="109" t="s">
        <v>30</v>
      </c>
      <c r="B39" s="92" t="s">
        <v>24</v>
      </c>
      <c r="C39" s="92" t="s">
        <v>25</v>
      </c>
      <c r="D39" s="93" t="s">
        <v>26</v>
      </c>
      <c r="E39" s="110" t="s">
        <v>269</v>
      </c>
      <c r="F39" s="111" t="s">
        <v>273</v>
      </c>
    </row>
    <row r="40" spans="1:6" ht="15" customHeight="1">
      <c r="A40" s="112" t="s">
        <v>31</v>
      </c>
      <c r="B40" s="44">
        <f>SUM(B41:B49)</f>
        <v>117424</v>
      </c>
      <c r="C40" s="61">
        <f>SUM(C41:C49)</f>
        <v>116921</v>
      </c>
      <c r="D40" s="61">
        <f>SUM(D41:D49)</f>
        <v>117079</v>
      </c>
      <c r="E40" s="61">
        <f>SUM(E41:E49)</f>
        <v>116656</v>
      </c>
      <c r="F40" s="67">
        <f>SUM(F41:F49)</f>
        <v>116327</v>
      </c>
    </row>
    <row r="41" spans="1:6" ht="15" customHeight="1">
      <c r="A41" s="113" t="s">
        <v>32</v>
      </c>
      <c r="B41" s="59">
        <v>2073</v>
      </c>
      <c r="C41" s="59">
        <v>2133</v>
      </c>
      <c r="D41" s="59">
        <v>1979</v>
      </c>
      <c r="E41" s="59">
        <v>1989</v>
      </c>
      <c r="F41" s="114">
        <v>1955</v>
      </c>
    </row>
    <row r="42" spans="1:6" ht="15" customHeight="1">
      <c r="A42" s="113" t="s">
        <v>33</v>
      </c>
      <c r="B42" s="59">
        <v>14519</v>
      </c>
      <c r="C42" s="59">
        <v>14482</v>
      </c>
      <c r="D42" s="59">
        <v>14546</v>
      </c>
      <c r="E42" s="59">
        <v>14485</v>
      </c>
      <c r="F42" s="114">
        <v>14358</v>
      </c>
    </row>
    <row r="43" spans="1:6" ht="15" customHeight="1">
      <c r="A43" s="113" t="s">
        <v>34</v>
      </c>
      <c r="B43" s="59">
        <v>21162</v>
      </c>
      <c r="C43" s="59">
        <v>20183</v>
      </c>
      <c r="D43" s="59">
        <v>20688</v>
      </c>
      <c r="E43" s="59">
        <v>20663</v>
      </c>
      <c r="F43" s="114">
        <v>20378</v>
      </c>
    </row>
    <row r="44" spans="1:6" ht="15" customHeight="1">
      <c r="A44" s="113" t="s">
        <v>35</v>
      </c>
      <c r="B44" s="59">
        <v>10492</v>
      </c>
      <c r="C44" s="59">
        <v>10310</v>
      </c>
      <c r="D44" s="59">
        <v>10295</v>
      </c>
      <c r="E44" s="59">
        <v>10198</v>
      </c>
      <c r="F44" s="114">
        <v>10169</v>
      </c>
    </row>
    <row r="45" spans="1:6" ht="15" customHeight="1">
      <c r="A45" s="112" t="s">
        <v>36</v>
      </c>
      <c r="B45" s="44">
        <v>14134</v>
      </c>
      <c r="C45" s="44">
        <v>13951</v>
      </c>
      <c r="D45" s="44">
        <v>13932</v>
      </c>
      <c r="E45" s="44">
        <v>13878</v>
      </c>
      <c r="F45" s="115">
        <v>13815</v>
      </c>
    </row>
    <row r="46" spans="1:6" ht="15" customHeight="1">
      <c r="A46" s="113" t="s">
        <v>37</v>
      </c>
      <c r="B46" s="59">
        <v>39306</v>
      </c>
      <c r="C46" s="59">
        <v>38722</v>
      </c>
      <c r="D46" s="59">
        <v>38486</v>
      </c>
      <c r="E46" s="59">
        <v>38328</v>
      </c>
      <c r="F46" s="114">
        <v>38384</v>
      </c>
    </row>
    <row r="47" spans="1:6" ht="15" customHeight="1">
      <c r="A47" s="113" t="s">
        <v>38</v>
      </c>
      <c r="B47" s="59">
        <v>6008</v>
      </c>
      <c r="C47" s="59">
        <v>6009</v>
      </c>
      <c r="D47" s="59">
        <v>6047</v>
      </c>
      <c r="E47" s="59">
        <v>6144</v>
      </c>
      <c r="F47" s="114">
        <v>6200</v>
      </c>
    </row>
    <row r="48" spans="1:6" ht="15" customHeight="1">
      <c r="A48" s="113" t="s">
        <v>39</v>
      </c>
      <c r="B48" s="59">
        <v>3221</v>
      </c>
      <c r="C48" s="59">
        <v>4606</v>
      </c>
      <c r="D48" s="59">
        <v>4618</v>
      </c>
      <c r="E48" s="59">
        <v>4559</v>
      </c>
      <c r="F48" s="114">
        <v>4613</v>
      </c>
    </row>
    <row r="49" spans="1:6" ht="15" customHeight="1">
      <c r="A49" s="116" t="s">
        <v>40</v>
      </c>
      <c r="B49" s="2">
        <v>6509</v>
      </c>
      <c r="C49" s="2">
        <v>6525</v>
      </c>
      <c r="D49" s="2">
        <v>6488</v>
      </c>
      <c r="E49" s="2">
        <v>6412</v>
      </c>
      <c r="F49" s="117">
        <v>6455</v>
      </c>
    </row>
    <row r="50" spans="1:6" ht="15" customHeight="1">
      <c r="A50" s="8" t="s">
        <v>274</v>
      </c>
      <c r="E50" s="108"/>
      <c r="F50" s="100" t="s">
        <v>41</v>
      </c>
    </row>
    <row r="51" spans="1:6" ht="15" customHeight="1">
      <c r="A51" s="8" t="s">
        <v>275</v>
      </c>
    </row>
    <row r="54" spans="1:6" ht="17.100000000000001" customHeight="1"/>
  </sheetData>
  <sheetProtection selectLockedCells="1" selectUnlockedCells="1"/>
  <mergeCells count="18">
    <mergeCell ref="A1:F1"/>
    <mergeCell ref="A4:A5"/>
    <mergeCell ref="B4:B5"/>
    <mergeCell ref="C4:C5"/>
    <mergeCell ref="D4:D5"/>
    <mergeCell ref="E4:F5"/>
    <mergeCell ref="E18:F18"/>
    <mergeCell ref="E6:F6"/>
    <mergeCell ref="E7:F7"/>
    <mergeCell ref="E8:F8"/>
    <mergeCell ref="E9:F9"/>
    <mergeCell ref="E10:F10"/>
    <mergeCell ref="E11:F11"/>
    <mergeCell ref="E12:F12"/>
    <mergeCell ref="E13:F13"/>
    <mergeCell ref="E14:F14"/>
    <mergeCell ref="E15:F15"/>
    <mergeCell ref="E16:F16"/>
  </mergeCells>
  <phoneticPr fontId="21"/>
  <printOptions horizontalCentered="1"/>
  <pageMargins left="0.59055118110236227" right="0.59055118110236227" top="0.59055118110236227" bottom="0.59055118110236227" header="0.39370078740157483" footer="0.39370078740157483"/>
  <pageSetup paperSize="9" firstPageNumber="101" orientation="portrait" useFirstPageNumber="1" horizontalDpi="300" verticalDpi="300" r:id="rId1"/>
  <headerFooter alignWithMargins="0">
    <oddHeader>&amp;R上下水道及び電気</oddHeader>
    <oddFooter>&amp;C&amp;11－&amp;P－</oddFooter>
  </headerFooter>
  <drawing r:id="rId2"/>
</worksheet>
</file>

<file path=xl/worksheets/sheet2.xml><?xml version="1.0" encoding="utf-8"?>
<worksheet xmlns="http://schemas.openxmlformats.org/spreadsheetml/2006/main" xmlns:r="http://schemas.openxmlformats.org/officeDocument/2006/relationships">
  <dimension ref="A1:Z43"/>
  <sheetViews>
    <sheetView view="pageBreakPreview" zoomScaleNormal="100" zoomScaleSheetLayoutView="100" workbookViewId="0">
      <selection activeCell="E20" sqref="E20"/>
    </sheetView>
  </sheetViews>
  <sheetFormatPr defaultRowHeight="18" customHeight="1"/>
  <cols>
    <col min="1" max="1" width="13.28515625" style="127" customWidth="1"/>
    <col min="2" max="3" width="14.28515625" style="127" customWidth="1"/>
    <col min="4" max="5" width="14.42578125" style="127" customWidth="1"/>
    <col min="6" max="7" width="14.28515625" style="127" customWidth="1"/>
    <col min="8" max="8" width="1.5703125" style="127" customWidth="1"/>
    <col min="9" max="9" width="6.5703125" style="127" customWidth="1"/>
    <col min="10" max="10" width="5.5703125" style="127" customWidth="1"/>
    <col min="11" max="11" width="5.42578125" style="127" customWidth="1"/>
    <col min="12" max="12" width="4.28515625" style="127" customWidth="1"/>
    <col min="13" max="16" width="3.28515625" style="127" customWidth="1"/>
    <col min="17" max="17" width="3.5703125" style="127" customWidth="1"/>
    <col min="18" max="18" width="2.7109375" style="127" customWidth="1"/>
    <col min="19" max="19" width="3.140625" style="127" customWidth="1"/>
    <col min="20" max="20" width="1.28515625" style="127" customWidth="1"/>
    <col min="21" max="21" width="6.7109375" style="127" customWidth="1"/>
    <col min="22" max="22" width="2" style="127" customWidth="1"/>
    <col min="23" max="23" width="10.7109375" style="127" customWidth="1"/>
    <col min="24" max="26" width="12.7109375" style="127" customWidth="1"/>
    <col min="27" max="16384" width="9.140625" style="127"/>
  </cols>
  <sheetData>
    <row r="1" spans="1:26" ht="5.0999999999999996" customHeight="1">
      <c r="A1" s="118"/>
    </row>
    <row r="2" spans="1:26" ht="15" customHeight="1">
      <c r="A2" s="343" t="s">
        <v>42</v>
      </c>
      <c r="B2" s="343"/>
      <c r="C2" s="343"/>
      <c r="D2" s="343"/>
      <c r="E2" s="343"/>
      <c r="F2" s="343"/>
      <c r="G2" s="343"/>
    </row>
    <row r="3" spans="1:26" ht="5.0999999999999996" customHeight="1">
      <c r="A3" s="118"/>
    </row>
    <row r="4" spans="1:26" ht="64.5" customHeight="1">
      <c r="A4" s="344" t="s">
        <v>281</v>
      </c>
      <c r="B4" s="344"/>
      <c r="C4" s="344"/>
      <c r="D4" s="344"/>
      <c r="E4" s="344"/>
      <c r="F4" s="344"/>
      <c r="G4" s="344"/>
      <c r="I4" s="344" t="s">
        <v>291</v>
      </c>
      <c r="J4" s="344"/>
      <c r="K4" s="344"/>
      <c r="L4" s="344"/>
      <c r="M4" s="344"/>
      <c r="N4" s="344"/>
      <c r="O4" s="344"/>
      <c r="P4" s="344"/>
      <c r="Q4" s="344"/>
      <c r="R4" s="344"/>
      <c r="S4" s="344"/>
      <c r="T4" s="344"/>
      <c r="U4" s="344"/>
      <c r="V4" s="344"/>
      <c r="W4" s="344"/>
      <c r="X4" s="344"/>
      <c r="Y4" s="344"/>
      <c r="Z4" s="344"/>
    </row>
    <row r="5" spans="1:26" ht="15" customHeight="1"/>
    <row r="6" spans="1:26" ht="15" customHeight="1" thickBot="1">
      <c r="A6" s="127" t="s">
        <v>43</v>
      </c>
      <c r="Z6" s="11" t="s">
        <v>44</v>
      </c>
    </row>
    <row r="7" spans="1:26" ht="24.95" customHeight="1" thickBot="1">
      <c r="A7" s="319" t="s">
        <v>45</v>
      </c>
      <c r="B7" s="120" t="s">
        <v>46</v>
      </c>
      <c r="C7" s="121" t="s">
        <v>47</v>
      </c>
      <c r="D7" s="122" t="s">
        <v>48</v>
      </c>
      <c r="E7" s="291" t="s">
        <v>49</v>
      </c>
      <c r="F7" s="291"/>
      <c r="G7" s="291"/>
      <c r="H7" s="146"/>
      <c r="I7" s="327" t="s">
        <v>50</v>
      </c>
      <c r="J7" s="327"/>
      <c r="K7" s="327"/>
      <c r="L7" s="327"/>
      <c r="M7" s="327"/>
      <c r="N7" s="327"/>
      <c r="O7" s="327"/>
      <c r="P7" s="327"/>
      <c r="Q7" s="327"/>
      <c r="R7" s="327"/>
      <c r="S7" s="327"/>
      <c r="T7" s="340" t="s">
        <v>51</v>
      </c>
      <c r="U7" s="340"/>
      <c r="V7" s="340"/>
      <c r="W7" s="120" t="s">
        <v>52</v>
      </c>
      <c r="X7" s="120" t="s">
        <v>53</v>
      </c>
      <c r="Y7" s="120" t="s">
        <v>54</v>
      </c>
      <c r="Z7" s="123" t="s">
        <v>55</v>
      </c>
    </row>
    <row r="8" spans="1:26" s="148" customFormat="1" ht="24.95" customHeight="1">
      <c r="A8" s="319"/>
      <c r="B8" s="88" t="s">
        <v>56</v>
      </c>
      <c r="C8" s="88" t="s">
        <v>57</v>
      </c>
      <c r="D8" s="88" t="s">
        <v>58</v>
      </c>
      <c r="E8" s="124" t="s">
        <v>59</v>
      </c>
      <c r="F8" s="124" t="s">
        <v>60</v>
      </c>
      <c r="G8" s="124" t="s">
        <v>61</v>
      </c>
      <c r="H8" s="147"/>
      <c r="I8" s="313" t="s">
        <v>62</v>
      </c>
      <c r="J8" s="313"/>
      <c r="K8" s="313" t="s">
        <v>63</v>
      </c>
      <c r="L8" s="313"/>
      <c r="M8" s="341" t="s">
        <v>64</v>
      </c>
      <c r="N8" s="341"/>
      <c r="O8" s="341"/>
      <c r="P8" s="341"/>
      <c r="Q8" s="310" t="s">
        <v>65</v>
      </c>
      <c r="R8" s="310"/>
      <c r="S8" s="310"/>
      <c r="T8" s="342" t="s">
        <v>66</v>
      </c>
      <c r="U8" s="342"/>
      <c r="V8" s="342"/>
      <c r="W8" s="88" t="s">
        <v>67</v>
      </c>
      <c r="X8" s="88" t="s">
        <v>68</v>
      </c>
      <c r="Y8" s="88" t="s">
        <v>69</v>
      </c>
      <c r="Z8" s="125" t="s">
        <v>70</v>
      </c>
    </row>
    <row r="9" spans="1:26" ht="18" customHeight="1">
      <c r="A9" s="128" t="s">
        <v>270</v>
      </c>
      <c r="B9" s="5">
        <v>106799</v>
      </c>
      <c r="C9" s="4">
        <v>106797</v>
      </c>
      <c r="D9" s="4">
        <f t="shared" ref="D9:D17" si="0">SUM(E9,T9,W9)</f>
        <v>14243110</v>
      </c>
      <c r="E9" s="4">
        <f t="shared" ref="E9:E17" si="1">SUM(F9:S9)</f>
        <v>13441654</v>
      </c>
      <c r="F9" s="4">
        <v>9080328</v>
      </c>
      <c r="G9" s="4">
        <v>2769044</v>
      </c>
      <c r="H9" s="9"/>
      <c r="I9" s="335">
        <v>4408</v>
      </c>
      <c r="J9" s="335"/>
      <c r="K9" s="338">
        <v>0</v>
      </c>
      <c r="L9" s="338"/>
      <c r="M9" s="339">
        <v>1550652</v>
      </c>
      <c r="N9" s="339"/>
      <c r="O9" s="339"/>
      <c r="P9" s="339"/>
      <c r="Q9" s="335">
        <v>37222</v>
      </c>
      <c r="R9" s="335"/>
      <c r="S9" s="335"/>
      <c r="T9" s="335">
        <v>428847</v>
      </c>
      <c r="U9" s="335"/>
      <c r="V9" s="335"/>
      <c r="W9" s="6">
        <v>372609</v>
      </c>
      <c r="X9" s="62">
        <v>99.9</v>
      </c>
      <c r="Y9" s="62">
        <f t="shared" ref="Y9:Y16" si="2">W9/D9*100</f>
        <v>2.6160648903224084</v>
      </c>
      <c r="Z9" s="154">
        <f t="shared" ref="Z9:Z14" si="3">E9/D9*100</f>
        <v>94.373026677460189</v>
      </c>
    </row>
    <row r="10" spans="1:26" ht="18" customHeight="1">
      <c r="A10" s="128" t="s">
        <v>71</v>
      </c>
      <c r="B10" s="5">
        <v>107510</v>
      </c>
      <c r="C10" s="4">
        <v>107509</v>
      </c>
      <c r="D10" s="4">
        <f t="shared" si="0"/>
        <v>13876573</v>
      </c>
      <c r="E10" s="4">
        <f t="shared" si="1"/>
        <v>13137754</v>
      </c>
      <c r="F10" s="4">
        <v>8919098</v>
      </c>
      <c r="G10" s="4">
        <v>2698778</v>
      </c>
      <c r="H10" s="9"/>
      <c r="I10" s="332">
        <v>4541</v>
      </c>
      <c r="J10" s="332"/>
      <c r="K10" s="337">
        <v>0</v>
      </c>
      <c r="L10" s="337"/>
      <c r="M10" s="334">
        <v>1478804</v>
      </c>
      <c r="N10" s="334"/>
      <c r="O10" s="334"/>
      <c r="P10" s="334"/>
      <c r="Q10" s="318">
        <v>36533</v>
      </c>
      <c r="R10" s="318"/>
      <c r="S10" s="318"/>
      <c r="T10" s="318">
        <v>417559</v>
      </c>
      <c r="U10" s="318"/>
      <c r="V10" s="318"/>
      <c r="W10" s="6">
        <v>321260</v>
      </c>
      <c r="X10" s="62">
        <v>99.9</v>
      </c>
      <c r="Y10" s="62">
        <f t="shared" si="2"/>
        <v>2.3151249231348405</v>
      </c>
      <c r="Z10" s="154">
        <f t="shared" si="3"/>
        <v>94.675781981617519</v>
      </c>
    </row>
    <row r="11" spans="1:26" ht="18" customHeight="1">
      <c r="A11" s="128" t="s">
        <v>72</v>
      </c>
      <c r="B11" s="5">
        <v>108476</v>
      </c>
      <c r="C11" s="4">
        <v>108475</v>
      </c>
      <c r="D11" s="4">
        <f t="shared" si="0"/>
        <v>14109346</v>
      </c>
      <c r="E11" s="4">
        <f t="shared" si="1"/>
        <v>13273893</v>
      </c>
      <c r="F11" s="4">
        <v>9034880</v>
      </c>
      <c r="G11" s="4">
        <v>2718176</v>
      </c>
      <c r="H11" s="9"/>
      <c r="I11" s="332">
        <v>3497</v>
      </c>
      <c r="J11" s="332"/>
      <c r="K11" s="337">
        <v>0</v>
      </c>
      <c r="L11" s="337"/>
      <c r="M11" s="334">
        <v>1490387</v>
      </c>
      <c r="N11" s="334"/>
      <c r="O11" s="334"/>
      <c r="P11" s="334"/>
      <c r="Q11" s="318">
        <v>26953</v>
      </c>
      <c r="R11" s="318"/>
      <c r="S11" s="318"/>
      <c r="T11" s="318">
        <v>284276</v>
      </c>
      <c r="U11" s="318"/>
      <c r="V11" s="318"/>
      <c r="W11" s="6">
        <v>551177</v>
      </c>
      <c r="X11" s="62">
        <v>99.9</v>
      </c>
      <c r="Y11" s="62">
        <f t="shared" si="2"/>
        <v>3.9064673869362903</v>
      </c>
      <c r="Z11" s="154">
        <f t="shared" si="3"/>
        <v>94.078726257049766</v>
      </c>
    </row>
    <row r="12" spans="1:26" ht="18" customHeight="1">
      <c r="A12" s="128" t="s">
        <v>73</v>
      </c>
      <c r="B12" s="5">
        <v>109202</v>
      </c>
      <c r="C12" s="4">
        <v>109200</v>
      </c>
      <c r="D12" s="4">
        <f t="shared" si="0"/>
        <v>14323800</v>
      </c>
      <c r="E12" s="4">
        <f t="shared" si="1"/>
        <v>13291597</v>
      </c>
      <c r="F12" s="4">
        <v>9041664</v>
      </c>
      <c r="G12" s="4">
        <v>2741700</v>
      </c>
      <c r="H12" s="9"/>
      <c r="I12" s="318">
        <v>4783</v>
      </c>
      <c r="J12" s="318"/>
      <c r="K12" s="336">
        <v>0</v>
      </c>
      <c r="L12" s="336"/>
      <c r="M12" s="334">
        <v>1474578</v>
      </c>
      <c r="N12" s="334"/>
      <c r="O12" s="334"/>
      <c r="P12" s="334"/>
      <c r="Q12" s="318">
        <v>28872</v>
      </c>
      <c r="R12" s="318"/>
      <c r="S12" s="318"/>
      <c r="T12" s="318">
        <v>288378</v>
      </c>
      <c r="U12" s="318"/>
      <c r="V12" s="318"/>
      <c r="W12" s="6">
        <v>743825</v>
      </c>
      <c r="X12" s="62">
        <v>99.9</v>
      </c>
      <c r="Y12" s="62">
        <f t="shared" si="2"/>
        <v>5.1929306468953769</v>
      </c>
      <c r="Z12" s="154">
        <f t="shared" si="3"/>
        <v>92.793790753850232</v>
      </c>
    </row>
    <row r="13" spans="1:26" ht="18" customHeight="1">
      <c r="A13" s="128" t="s">
        <v>75</v>
      </c>
      <c r="B13" s="5">
        <v>109848</v>
      </c>
      <c r="C13" s="4">
        <v>109846</v>
      </c>
      <c r="D13" s="4">
        <f t="shared" si="0"/>
        <v>14133560</v>
      </c>
      <c r="E13" s="4">
        <f t="shared" si="1"/>
        <v>13219802</v>
      </c>
      <c r="F13" s="4">
        <v>9098589</v>
      </c>
      <c r="G13" s="4">
        <v>2674964</v>
      </c>
      <c r="H13" s="9"/>
      <c r="I13" s="318">
        <v>6490</v>
      </c>
      <c r="J13" s="318"/>
      <c r="K13" s="331" t="s">
        <v>74</v>
      </c>
      <c r="L13" s="331"/>
      <c r="M13" s="334">
        <v>1414087</v>
      </c>
      <c r="N13" s="334"/>
      <c r="O13" s="334"/>
      <c r="P13" s="334"/>
      <c r="Q13" s="333">
        <v>25672</v>
      </c>
      <c r="R13" s="333"/>
      <c r="S13" s="333"/>
      <c r="T13" s="318">
        <v>285348</v>
      </c>
      <c r="U13" s="318"/>
      <c r="V13" s="318"/>
      <c r="W13" s="6">
        <v>628410</v>
      </c>
      <c r="X13" s="62">
        <v>99.9</v>
      </c>
      <c r="Y13" s="62">
        <f t="shared" si="2"/>
        <v>4.4462258624154138</v>
      </c>
      <c r="Z13" s="154">
        <f t="shared" si="3"/>
        <v>93.534834818686875</v>
      </c>
    </row>
    <row r="14" spans="1:26" ht="18" customHeight="1">
      <c r="A14" s="128" t="s">
        <v>76</v>
      </c>
      <c r="B14" s="5">
        <v>110835</v>
      </c>
      <c r="C14" s="4">
        <v>110832</v>
      </c>
      <c r="D14" s="4">
        <f t="shared" si="0"/>
        <v>13950857</v>
      </c>
      <c r="E14" s="4">
        <f t="shared" si="1"/>
        <v>13053711</v>
      </c>
      <c r="F14" s="4">
        <v>9028448</v>
      </c>
      <c r="G14" s="4">
        <v>2643244</v>
      </c>
      <c r="H14" s="9"/>
      <c r="I14" s="318">
        <v>4792</v>
      </c>
      <c r="J14" s="318"/>
      <c r="K14" s="331">
        <v>0</v>
      </c>
      <c r="L14" s="331"/>
      <c r="M14" s="334">
        <v>1354756</v>
      </c>
      <c r="N14" s="334"/>
      <c r="O14" s="334"/>
      <c r="P14" s="334"/>
      <c r="Q14" s="333">
        <v>22471</v>
      </c>
      <c r="R14" s="333"/>
      <c r="S14" s="333"/>
      <c r="T14" s="318">
        <v>280876</v>
      </c>
      <c r="U14" s="318"/>
      <c r="V14" s="318"/>
      <c r="W14" s="6">
        <v>616270</v>
      </c>
      <c r="X14" s="62">
        <v>99.9</v>
      </c>
      <c r="Y14" s="62">
        <f t="shared" si="2"/>
        <v>4.4174347138673991</v>
      </c>
      <c r="Z14" s="154">
        <f t="shared" si="3"/>
        <v>93.569240943405845</v>
      </c>
    </row>
    <row r="15" spans="1:26" ht="18" customHeight="1">
      <c r="A15" s="10" t="s">
        <v>77</v>
      </c>
      <c r="B15" s="5">
        <v>111465</v>
      </c>
      <c r="C15" s="4">
        <v>111463</v>
      </c>
      <c r="D15" s="4">
        <f t="shared" si="0"/>
        <v>13931619</v>
      </c>
      <c r="E15" s="4">
        <f t="shared" si="1"/>
        <v>13068512</v>
      </c>
      <c r="F15" s="4">
        <v>9038063</v>
      </c>
      <c r="G15" s="4">
        <v>2635318</v>
      </c>
      <c r="H15" s="9"/>
      <c r="I15" s="318">
        <v>4947</v>
      </c>
      <c r="J15" s="318"/>
      <c r="K15" s="331">
        <v>0</v>
      </c>
      <c r="L15" s="331"/>
      <c r="M15" s="334">
        <v>1372422</v>
      </c>
      <c r="N15" s="334"/>
      <c r="O15" s="334"/>
      <c r="P15" s="334"/>
      <c r="Q15" s="333">
        <v>17762</v>
      </c>
      <c r="R15" s="333"/>
      <c r="S15" s="333"/>
      <c r="T15" s="318">
        <v>280795</v>
      </c>
      <c r="U15" s="318"/>
      <c r="V15" s="318"/>
      <c r="W15" s="6">
        <v>582312</v>
      </c>
      <c r="X15" s="63">
        <v>100</v>
      </c>
      <c r="Y15" s="62">
        <f t="shared" si="2"/>
        <v>4.179787001065705</v>
      </c>
      <c r="Z15" s="154">
        <f>E15/D15*100</f>
        <v>93.804689892825806</v>
      </c>
    </row>
    <row r="16" spans="1:26" ht="18" customHeight="1">
      <c r="A16" s="10" t="s">
        <v>78</v>
      </c>
      <c r="B16" s="5">
        <v>112026</v>
      </c>
      <c r="C16" s="4">
        <v>112024</v>
      </c>
      <c r="D16" s="4">
        <f t="shared" si="0"/>
        <v>13878144</v>
      </c>
      <c r="E16" s="4">
        <f t="shared" si="1"/>
        <v>13139198</v>
      </c>
      <c r="F16" s="4">
        <f>5277495+3776166</f>
        <v>9053661</v>
      </c>
      <c r="G16" s="4">
        <v>2619995</v>
      </c>
      <c r="H16" s="9"/>
      <c r="I16" s="318">
        <v>3871</v>
      </c>
      <c r="J16" s="318"/>
      <c r="K16" s="331">
        <v>0</v>
      </c>
      <c r="L16" s="331"/>
      <c r="M16" s="332">
        <v>1442710</v>
      </c>
      <c r="N16" s="332"/>
      <c r="O16" s="332"/>
      <c r="P16" s="332"/>
      <c r="Q16" s="333">
        <v>18961</v>
      </c>
      <c r="R16" s="333"/>
      <c r="S16" s="333"/>
      <c r="T16" s="318">
        <v>279019</v>
      </c>
      <c r="U16" s="318"/>
      <c r="V16" s="318"/>
      <c r="W16" s="6">
        <v>459927</v>
      </c>
      <c r="X16" s="63">
        <v>100</v>
      </c>
      <c r="Y16" s="62">
        <f t="shared" si="2"/>
        <v>3.3140382460363575</v>
      </c>
      <c r="Z16" s="154">
        <f>E16/D16*100</f>
        <v>94.675469572876608</v>
      </c>
    </row>
    <row r="17" spans="1:26" ht="18" customHeight="1" thickBot="1">
      <c r="A17" s="149" t="s">
        <v>271</v>
      </c>
      <c r="B17" s="130">
        <v>113001</v>
      </c>
      <c r="C17" s="131">
        <v>112998</v>
      </c>
      <c r="D17" s="131">
        <f t="shared" si="0"/>
        <v>13815318</v>
      </c>
      <c r="E17" s="131">
        <f t="shared" si="1"/>
        <v>13073848</v>
      </c>
      <c r="F17" s="131">
        <v>9106608</v>
      </c>
      <c r="G17" s="131">
        <v>2548396</v>
      </c>
      <c r="H17" s="7"/>
      <c r="I17" s="326">
        <v>4888</v>
      </c>
      <c r="J17" s="326"/>
      <c r="K17" s="328">
        <v>0</v>
      </c>
      <c r="L17" s="328"/>
      <c r="M17" s="329">
        <v>1392629</v>
      </c>
      <c r="N17" s="329"/>
      <c r="O17" s="329"/>
      <c r="P17" s="329"/>
      <c r="Q17" s="330">
        <v>21327</v>
      </c>
      <c r="R17" s="330"/>
      <c r="S17" s="330"/>
      <c r="T17" s="326">
        <v>277743</v>
      </c>
      <c r="U17" s="326"/>
      <c r="V17" s="326"/>
      <c r="W17" s="133">
        <v>463727</v>
      </c>
      <c r="X17" s="155">
        <f>C17/B17*100</f>
        <v>99.997345156237557</v>
      </c>
      <c r="Y17" s="155">
        <f>W17/D17*100</f>
        <v>3.3566147373516846</v>
      </c>
      <c r="Z17" s="156">
        <f>E17/D17*100</f>
        <v>94.632986370635848</v>
      </c>
    </row>
    <row r="18" spans="1:26" ht="15" customHeight="1">
      <c r="A18" s="127" t="s">
        <v>79</v>
      </c>
      <c r="Z18" s="11" t="s">
        <v>80</v>
      </c>
    </row>
    <row r="19" spans="1:26" ht="12" customHeight="1">
      <c r="K19" s="150"/>
    </row>
    <row r="20" spans="1:26" ht="15" customHeight="1" thickBot="1">
      <c r="A20" s="127" t="s">
        <v>81</v>
      </c>
      <c r="Z20" s="11" t="s">
        <v>82</v>
      </c>
    </row>
    <row r="21" spans="1:26" ht="24.95" customHeight="1">
      <c r="A21" s="134" t="s">
        <v>45</v>
      </c>
      <c r="B21" s="93" t="s">
        <v>83</v>
      </c>
      <c r="C21" s="93" t="s">
        <v>84</v>
      </c>
      <c r="D21" s="93" t="s">
        <v>85</v>
      </c>
      <c r="E21" s="93" t="s">
        <v>86</v>
      </c>
      <c r="F21" s="93" t="s">
        <v>87</v>
      </c>
      <c r="G21" s="93" t="s">
        <v>88</v>
      </c>
      <c r="H21" s="151"/>
      <c r="I21" s="135" t="s">
        <v>89</v>
      </c>
      <c r="J21" s="157"/>
      <c r="K21" s="289" t="s">
        <v>90</v>
      </c>
      <c r="L21" s="289"/>
      <c r="M21" s="291"/>
      <c r="N21" s="327" t="s">
        <v>91</v>
      </c>
      <c r="O21" s="327"/>
      <c r="P21" s="327"/>
      <c r="Q21" s="327"/>
      <c r="R21" s="327" t="s">
        <v>92</v>
      </c>
      <c r="S21" s="327"/>
      <c r="T21" s="327"/>
      <c r="U21" s="327"/>
      <c r="V21" s="289" t="s">
        <v>93</v>
      </c>
      <c r="W21" s="289"/>
      <c r="X21" s="93" t="s">
        <v>94</v>
      </c>
      <c r="Y21" s="93" t="s">
        <v>95</v>
      </c>
      <c r="Z21" s="94" t="s">
        <v>96</v>
      </c>
    </row>
    <row r="22" spans="1:26" ht="18" customHeight="1">
      <c r="A22" s="136" t="s">
        <v>272</v>
      </c>
      <c r="B22" s="50">
        <f t="shared" ref="B22:B28" si="4">SUM(C22:Y22)</f>
        <v>14109346</v>
      </c>
      <c r="C22" s="47">
        <v>1116102</v>
      </c>
      <c r="D22" s="47">
        <v>1170777</v>
      </c>
      <c r="E22" s="47">
        <v>1165933</v>
      </c>
      <c r="F22" s="47">
        <v>1262329</v>
      </c>
      <c r="G22" s="47">
        <v>1224052</v>
      </c>
      <c r="H22" s="9"/>
      <c r="I22" s="318">
        <v>1200947</v>
      </c>
      <c r="J22" s="318"/>
      <c r="K22" s="322">
        <v>1227207</v>
      </c>
      <c r="L22" s="322"/>
      <c r="M22" s="322"/>
      <c r="N22" s="322">
        <v>1177436</v>
      </c>
      <c r="O22" s="322"/>
      <c r="P22" s="322"/>
      <c r="Q22" s="322"/>
      <c r="R22" s="322">
        <v>1209968</v>
      </c>
      <c r="S22" s="322"/>
      <c r="T22" s="322"/>
      <c r="U22" s="322"/>
      <c r="V22" s="322">
        <v>1156346</v>
      </c>
      <c r="W22" s="322"/>
      <c r="X22" s="48">
        <v>1045531</v>
      </c>
      <c r="Y22" s="48">
        <v>1152718</v>
      </c>
      <c r="Z22" s="64">
        <v>1175779</v>
      </c>
    </row>
    <row r="23" spans="1:26" ht="18" customHeight="1">
      <c r="A23" s="136">
        <v>18</v>
      </c>
      <c r="B23" s="50">
        <f t="shared" si="4"/>
        <v>14323800</v>
      </c>
      <c r="C23" s="47">
        <v>1129867</v>
      </c>
      <c r="D23" s="47">
        <v>1202155</v>
      </c>
      <c r="E23" s="47">
        <v>1199759</v>
      </c>
      <c r="F23" s="47">
        <v>1269056</v>
      </c>
      <c r="G23" s="47">
        <v>1263022</v>
      </c>
      <c r="H23" s="9"/>
      <c r="I23" s="318">
        <v>1210792</v>
      </c>
      <c r="J23" s="318"/>
      <c r="K23" s="322">
        <v>1240652</v>
      </c>
      <c r="L23" s="322"/>
      <c r="M23" s="322"/>
      <c r="N23" s="322">
        <v>1167656</v>
      </c>
      <c r="O23" s="322"/>
      <c r="P23" s="322"/>
      <c r="Q23" s="322"/>
      <c r="R23" s="322">
        <v>1208975</v>
      </c>
      <c r="S23" s="322"/>
      <c r="T23" s="322"/>
      <c r="U23" s="322"/>
      <c r="V23" s="322">
        <v>1179038</v>
      </c>
      <c r="W23" s="322"/>
      <c r="X23" s="48">
        <v>1078675</v>
      </c>
      <c r="Y23" s="48">
        <v>1174153</v>
      </c>
      <c r="Z23" s="64">
        <f t="shared" ref="Z23:Z28" si="5">SUM(B23/12)</f>
        <v>1193650</v>
      </c>
    </row>
    <row r="24" spans="1:26" ht="18" customHeight="1">
      <c r="A24" s="14">
        <v>19</v>
      </c>
      <c r="B24" s="50">
        <f t="shared" si="4"/>
        <v>14133560</v>
      </c>
      <c r="C24" s="47">
        <v>1141581</v>
      </c>
      <c r="D24" s="47">
        <v>1223091</v>
      </c>
      <c r="E24" s="47">
        <v>1184553</v>
      </c>
      <c r="F24" s="47">
        <v>1292732</v>
      </c>
      <c r="G24" s="47">
        <v>1228219</v>
      </c>
      <c r="H24" s="9"/>
      <c r="I24" s="318">
        <v>1173461</v>
      </c>
      <c r="J24" s="318"/>
      <c r="K24" s="322">
        <v>1207229</v>
      </c>
      <c r="L24" s="322"/>
      <c r="M24" s="322"/>
      <c r="N24" s="322">
        <v>1124162</v>
      </c>
      <c r="O24" s="322"/>
      <c r="P24" s="322"/>
      <c r="Q24" s="322"/>
      <c r="R24" s="322">
        <v>1176073</v>
      </c>
      <c r="S24" s="322"/>
      <c r="T24" s="322"/>
      <c r="U24" s="322"/>
      <c r="V24" s="322">
        <v>1144447</v>
      </c>
      <c r="W24" s="322"/>
      <c r="X24" s="48">
        <v>1081255</v>
      </c>
      <c r="Y24" s="48">
        <v>1156757</v>
      </c>
      <c r="Z24" s="64">
        <f t="shared" si="5"/>
        <v>1177796.6666666667</v>
      </c>
    </row>
    <row r="25" spans="1:26" ht="18" customHeight="1">
      <c r="A25" s="14">
        <v>20</v>
      </c>
      <c r="B25" s="50">
        <f t="shared" si="4"/>
        <v>13950857</v>
      </c>
      <c r="C25" s="47">
        <v>1135668</v>
      </c>
      <c r="D25" s="47">
        <v>1193987</v>
      </c>
      <c r="E25" s="47">
        <v>1189495</v>
      </c>
      <c r="F25" s="47">
        <v>1247591</v>
      </c>
      <c r="G25" s="47">
        <v>1208033</v>
      </c>
      <c r="H25" s="9"/>
      <c r="I25" s="318">
        <v>1156605</v>
      </c>
      <c r="J25" s="318"/>
      <c r="K25" s="322">
        <v>1180119</v>
      </c>
      <c r="L25" s="322"/>
      <c r="M25" s="322"/>
      <c r="N25" s="322">
        <v>1129939</v>
      </c>
      <c r="O25" s="322"/>
      <c r="P25" s="322"/>
      <c r="Q25" s="322"/>
      <c r="R25" s="322">
        <v>1180595</v>
      </c>
      <c r="S25" s="322"/>
      <c r="T25" s="322"/>
      <c r="U25" s="322"/>
      <c r="V25" s="322">
        <v>1144811</v>
      </c>
      <c r="W25" s="322"/>
      <c r="X25" s="48">
        <v>1047752</v>
      </c>
      <c r="Y25" s="48">
        <v>1136262</v>
      </c>
      <c r="Z25" s="64">
        <f t="shared" si="5"/>
        <v>1162571.4166666667</v>
      </c>
    </row>
    <row r="26" spans="1:26" ht="18" customHeight="1">
      <c r="A26" s="14">
        <v>21</v>
      </c>
      <c r="B26" s="50">
        <f t="shared" si="4"/>
        <v>13931619</v>
      </c>
      <c r="C26" s="47">
        <v>1118027</v>
      </c>
      <c r="D26" s="47">
        <v>1179588</v>
      </c>
      <c r="E26" s="47">
        <v>1150136</v>
      </c>
      <c r="F26" s="47">
        <v>1219807</v>
      </c>
      <c r="G26" s="47">
        <v>1205372</v>
      </c>
      <c r="H26" s="9"/>
      <c r="I26" s="318">
        <v>1203719</v>
      </c>
      <c r="J26" s="318"/>
      <c r="K26" s="322">
        <v>1183172</v>
      </c>
      <c r="L26" s="322"/>
      <c r="M26" s="322"/>
      <c r="N26" s="322">
        <v>1135386</v>
      </c>
      <c r="O26" s="322"/>
      <c r="P26" s="322"/>
      <c r="Q26" s="322"/>
      <c r="R26" s="322">
        <v>1183544</v>
      </c>
      <c r="S26" s="322"/>
      <c r="T26" s="322"/>
      <c r="U26" s="322"/>
      <c r="V26" s="322">
        <v>1148851</v>
      </c>
      <c r="W26" s="322"/>
      <c r="X26" s="48">
        <v>1035185</v>
      </c>
      <c r="Y26" s="48">
        <v>1168832</v>
      </c>
      <c r="Z26" s="64">
        <f t="shared" si="5"/>
        <v>1160968.25</v>
      </c>
    </row>
    <row r="27" spans="1:26" ht="18" customHeight="1">
      <c r="A27" s="14">
        <v>22</v>
      </c>
      <c r="B27" s="50">
        <f t="shared" si="4"/>
        <v>13878144</v>
      </c>
      <c r="C27" s="47">
        <v>1116779</v>
      </c>
      <c r="D27" s="47">
        <v>1169349</v>
      </c>
      <c r="E27" s="47">
        <v>1169644</v>
      </c>
      <c r="F27" s="47">
        <v>1217754</v>
      </c>
      <c r="G27" s="47">
        <v>1205081</v>
      </c>
      <c r="H27" s="9"/>
      <c r="I27" s="318">
        <v>1170036</v>
      </c>
      <c r="J27" s="318"/>
      <c r="K27" s="322">
        <v>1174700</v>
      </c>
      <c r="L27" s="322"/>
      <c r="M27" s="322"/>
      <c r="N27" s="322">
        <v>1127663</v>
      </c>
      <c r="O27" s="322"/>
      <c r="P27" s="322"/>
      <c r="Q27" s="322"/>
      <c r="R27" s="322">
        <v>1175686</v>
      </c>
      <c r="S27" s="322"/>
      <c r="T27" s="322"/>
      <c r="U27" s="322"/>
      <c r="V27" s="322">
        <v>1149364</v>
      </c>
      <c r="W27" s="322"/>
      <c r="X27" s="48">
        <v>1045801</v>
      </c>
      <c r="Y27" s="48">
        <v>1156287</v>
      </c>
      <c r="Z27" s="64">
        <f t="shared" si="5"/>
        <v>1156512</v>
      </c>
    </row>
    <row r="28" spans="1:26" ht="18" customHeight="1" thickBot="1">
      <c r="A28" s="152">
        <v>23</v>
      </c>
      <c r="B28" s="137">
        <f t="shared" si="4"/>
        <v>13815318</v>
      </c>
      <c r="C28" s="132">
        <v>1119531</v>
      </c>
      <c r="D28" s="132">
        <v>1192177</v>
      </c>
      <c r="E28" s="132">
        <v>1196710</v>
      </c>
      <c r="F28" s="132">
        <v>1194576</v>
      </c>
      <c r="G28" s="132">
        <v>1179095</v>
      </c>
      <c r="H28" s="7"/>
      <c r="I28" s="326">
        <v>1136857</v>
      </c>
      <c r="J28" s="326"/>
      <c r="K28" s="316">
        <v>1154993</v>
      </c>
      <c r="L28" s="316"/>
      <c r="M28" s="316"/>
      <c r="N28" s="316">
        <v>1110288</v>
      </c>
      <c r="O28" s="316"/>
      <c r="P28" s="316"/>
      <c r="Q28" s="316"/>
      <c r="R28" s="316">
        <v>1162635</v>
      </c>
      <c r="S28" s="316"/>
      <c r="T28" s="316"/>
      <c r="U28" s="316"/>
      <c r="V28" s="316">
        <v>1144417</v>
      </c>
      <c r="W28" s="316"/>
      <c r="X28" s="138">
        <v>1077191</v>
      </c>
      <c r="Y28" s="138">
        <v>1146848</v>
      </c>
      <c r="Z28" s="139">
        <f t="shared" si="5"/>
        <v>1151276.5</v>
      </c>
    </row>
    <row r="29" spans="1:26" ht="15" customHeight="1">
      <c r="Z29" s="11" t="s">
        <v>80</v>
      </c>
    </row>
    <row r="30" spans="1:26" ht="12" customHeight="1"/>
    <row r="31" spans="1:26" ht="15" customHeight="1" thickBot="1">
      <c r="A31" s="127" t="s">
        <v>97</v>
      </c>
      <c r="G31" s="127" t="s">
        <v>98</v>
      </c>
      <c r="I31" s="127" t="s">
        <v>99</v>
      </c>
      <c r="Z31" s="11" t="s">
        <v>100</v>
      </c>
    </row>
    <row r="32" spans="1:26" ht="24.95" customHeight="1" thickBot="1">
      <c r="A32" s="319" t="s">
        <v>101</v>
      </c>
      <c r="B32" s="289" t="s">
        <v>102</v>
      </c>
      <c r="C32" s="289"/>
      <c r="D32" s="289" t="s">
        <v>103</v>
      </c>
      <c r="E32" s="289"/>
      <c r="F32" s="320" t="s">
        <v>104</v>
      </c>
      <c r="G32" s="320"/>
      <c r="H32" s="153"/>
      <c r="I32" s="317" t="s">
        <v>105</v>
      </c>
      <c r="J32" s="317"/>
      <c r="K32" s="315" t="s">
        <v>106</v>
      </c>
      <c r="L32" s="315"/>
      <c r="M32" s="315"/>
      <c r="N32" s="315"/>
      <c r="O32" s="315"/>
      <c r="P32" s="315"/>
      <c r="Q32" s="315"/>
      <c r="R32" s="315"/>
      <c r="S32" s="289" t="s">
        <v>107</v>
      </c>
      <c r="T32" s="289"/>
      <c r="U32" s="289"/>
      <c r="V32" s="289"/>
      <c r="W32" s="289"/>
      <c r="X32" s="289"/>
      <c r="Y32" s="289"/>
      <c r="Z32" s="294" t="s">
        <v>108</v>
      </c>
    </row>
    <row r="33" spans="1:26" ht="24.95" customHeight="1">
      <c r="A33" s="319"/>
      <c r="B33" s="124" t="s">
        <v>109</v>
      </c>
      <c r="C33" s="124" t="s">
        <v>110</v>
      </c>
      <c r="D33" s="124" t="s">
        <v>109</v>
      </c>
      <c r="E33" s="124" t="s">
        <v>110</v>
      </c>
      <c r="F33" s="321" t="s">
        <v>111</v>
      </c>
      <c r="G33" s="321"/>
      <c r="H33" s="153"/>
      <c r="I33" s="317"/>
      <c r="J33" s="317"/>
      <c r="K33" s="313" t="s">
        <v>112</v>
      </c>
      <c r="L33" s="313"/>
      <c r="M33" s="313" t="s">
        <v>113</v>
      </c>
      <c r="N33" s="313"/>
      <c r="O33" s="313"/>
      <c r="P33" s="310" t="s">
        <v>114</v>
      </c>
      <c r="Q33" s="310"/>
      <c r="R33" s="310"/>
      <c r="S33" s="313" t="s">
        <v>115</v>
      </c>
      <c r="T33" s="313"/>
      <c r="U33" s="313"/>
      <c r="V33" s="313"/>
      <c r="W33" s="124" t="s">
        <v>116</v>
      </c>
      <c r="X33" s="124" t="s">
        <v>117</v>
      </c>
      <c r="Y33" s="124" t="s">
        <v>118</v>
      </c>
      <c r="Z33" s="294"/>
    </row>
    <row r="34" spans="1:26" ht="18" customHeight="1">
      <c r="A34" s="14" t="s">
        <v>272</v>
      </c>
      <c r="B34" s="49">
        <v>38656</v>
      </c>
      <c r="C34" s="51">
        <v>40720</v>
      </c>
      <c r="D34" s="51">
        <v>337</v>
      </c>
      <c r="E34" s="51">
        <v>381</v>
      </c>
      <c r="F34" s="309">
        <v>53021</v>
      </c>
      <c r="G34" s="323"/>
      <c r="H34" s="140"/>
      <c r="I34" s="324" t="s">
        <v>272</v>
      </c>
      <c r="J34" s="325"/>
      <c r="K34" s="311">
        <v>306719</v>
      </c>
      <c r="L34" s="312"/>
      <c r="M34" s="312">
        <v>125559</v>
      </c>
      <c r="N34" s="312"/>
      <c r="O34" s="312"/>
      <c r="P34" s="312">
        <v>181160</v>
      </c>
      <c r="Q34" s="312"/>
      <c r="R34" s="312"/>
      <c r="S34" s="309">
        <v>539</v>
      </c>
      <c r="T34" s="309"/>
      <c r="U34" s="309"/>
      <c r="V34" s="309"/>
      <c r="W34" s="51">
        <v>3468</v>
      </c>
      <c r="X34" s="51">
        <v>156</v>
      </c>
      <c r="Y34" s="51">
        <v>41</v>
      </c>
      <c r="Z34" s="54">
        <v>27931</v>
      </c>
    </row>
    <row r="35" spans="1:26" ht="18" customHeight="1">
      <c r="A35" s="14">
        <v>18</v>
      </c>
      <c r="B35" s="49">
        <v>39243</v>
      </c>
      <c r="C35" s="51">
        <v>40937</v>
      </c>
      <c r="D35" s="51">
        <v>335</v>
      </c>
      <c r="E35" s="51">
        <v>381</v>
      </c>
      <c r="F35" s="299">
        <v>53293</v>
      </c>
      <c r="G35" s="302"/>
      <c r="H35" s="140"/>
      <c r="I35" s="306" t="s">
        <v>282</v>
      </c>
      <c r="J35" s="307"/>
      <c r="K35" s="314">
        <v>310510</v>
      </c>
      <c r="L35" s="298"/>
      <c r="M35" s="298">
        <v>124745</v>
      </c>
      <c r="N35" s="298"/>
      <c r="O35" s="298"/>
      <c r="P35" s="298">
        <v>185756</v>
      </c>
      <c r="Q35" s="298"/>
      <c r="R35" s="298"/>
      <c r="S35" s="299">
        <v>560</v>
      </c>
      <c r="T35" s="299"/>
      <c r="U35" s="299"/>
      <c r="V35" s="299"/>
      <c r="W35" s="51">
        <v>3520</v>
      </c>
      <c r="X35" s="51">
        <v>162</v>
      </c>
      <c r="Y35" s="51">
        <v>44</v>
      </c>
      <c r="Z35" s="54">
        <v>28046</v>
      </c>
    </row>
    <row r="36" spans="1:26" ht="18" customHeight="1">
      <c r="A36" s="14">
        <v>19</v>
      </c>
      <c r="B36" s="49">
        <v>38616</v>
      </c>
      <c r="C36" s="51">
        <v>41701</v>
      </c>
      <c r="D36" s="51">
        <v>329</v>
      </c>
      <c r="E36" s="51">
        <v>374</v>
      </c>
      <c r="F36" s="299">
        <v>53538</v>
      </c>
      <c r="G36" s="302"/>
      <c r="H36" s="140"/>
      <c r="I36" s="306" t="s">
        <v>283</v>
      </c>
      <c r="J36" s="308"/>
      <c r="K36" s="304">
        <v>314532</v>
      </c>
      <c r="L36" s="298"/>
      <c r="M36" s="298">
        <v>124698</v>
      </c>
      <c r="N36" s="298"/>
      <c r="O36" s="298"/>
      <c r="P36" s="298">
        <v>189834</v>
      </c>
      <c r="Q36" s="298"/>
      <c r="R36" s="298"/>
      <c r="S36" s="299">
        <v>583</v>
      </c>
      <c r="T36" s="299"/>
      <c r="U36" s="299"/>
      <c r="V36" s="299"/>
      <c r="W36" s="51">
        <v>3595</v>
      </c>
      <c r="X36" s="51">
        <v>164</v>
      </c>
      <c r="Y36" s="51">
        <v>47</v>
      </c>
      <c r="Z36" s="54">
        <v>28346</v>
      </c>
    </row>
    <row r="37" spans="1:26" ht="18" customHeight="1">
      <c r="A37" s="14">
        <v>20</v>
      </c>
      <c r="B37" s="49">
        <v>38222</v>
      </c>
      <c r="C37" s="51">
        <v>40245</v>
      </c>
      <c r="D37" s="51">
        <v>306</v>
      </c>
      <c r="E37" s="51">
        <v>349</v>
      </c>
      <c r="F37" s="299">
        <v>48300</v>
      </c>
      <c r="G37" s="302"/>
      <c r="H37" s="140"/>
      <c r="I37" s="306" t="s">
        <v>284</v>
      </c>
      <c r="J37" s="308"/>
      <c r="K37" s="304">
        <v>317403</v>
      </c>
      <c r="L37" s="298"/>
      <c r="M37" s="298">
        <v>123160</v>
      </c>
      <c r="N37" s="298"/>
      <c r="O37" s="298"/>
      <c r="P37" s="298">
        <v>194243</v>
      </c>
      <c r="Q37" s="298"/>
      <c r="R37" s="298"/>
      <c r="S37" s="299">
        <v>596</v>
      </c>
      <c r="T37" s="299"/>
      <c r="U37" s="299"/>
      <c r="V37" s="299"/>
      <c r="W37" s="51">
        <v>3688</v>
      </c>
      <c r="X37" s="51">
        <v>173</v>
      </c>
      <c r="Y37" s="51">
        <v>50</v>
      </c>
      <c r="Z37" s="54">
        <v>28625</v>
      </c>
    </row>
    <row r="38" spans="1:26" ht="18" customHeight="1">
      <c r="A38" s="14">
        <v>21</v>
      </c>
      <c r="B38" s="49">
        <v>38169</v>
      </c>
      <c r="C38" s="51">
        <v>40124</v>
      </c>
      <c r="D38" s="51">
        <v>303</v>
      </c>
      <c r="E38" s="51">
        <v>351</v>
      </c>
      <c r="F38" s="299">
        <v>46800</v>
      </c>
      <c r="G38" s="302"/>
      <c r="H38" s="140"/>
      <c r="I38" s="306" t="s">
        <v>285</v>
      </c>
      <c r="J38" s="308"/>
      <c r="K38" s="304">
        <v>319391</v>
      </c>
      <c r="L38" s="298"/>
      <c r="M38" s="298">
        <v>121173</v>
      </c>
      <c r="N38" s="298"/>
      <c r="O38" s="298"/>
      <c r="P38" s="298">
        <v>198218</v>
      </c>
      <c r="Q38" s="298"/>
      <c r="R38" s="298"/>
      <c r="S38" s="299">
        <v>610</v>
      </c>
      <c r="T38" s="299"/>
      <c r="U38" s="299"/>
      <c r="V38" s="299"/>
      <c r="W38" s="51">
        <v>3756</v>
      </c>
      <c r="X38" s="51">
        <v>175</v>
      </c>
      <c r="Y38" s="51">
        <v>56</v>
      </c>
      <c r="Z38" s="54">
        <v>28919</v>
      </c>
    </row>
    <row r="39" spans="1:26" ht="18" customHeight="1">
      <c r="A39" s="14">
        <v>22</v>
      </c>
      <c r="B39" s="49">
        <v>38022</v>
      </c>
      <c r="C39" s="51">
        <v>39282</v>
      </c>
      <c r="D39" s="51">
        <v>302</v>
      </c>
      <c r="E39" s="51">
        <v>342</v>
      </c>
      <c r="F39" s="302">
        <v>47012</v>
      </c>
      <c r="G39" s="302"/>
      <c r="H39" s="140"/>
      <c r="I39" s="303" t="s">
        <v>286</v>
      </c>
      <c r="J39" s="303"/>
      <c r="K39" s="298">
        <v>322856</v>
      </c>
      <c r="L39" s="304"/>
      <c r="M39" s="298">
        <v>121532</v>
      </c>
      <c r="N39" s="298"/>
      <c r="O39" s="298"/>
      <c r="P39" s="298">
        <f>K39-M39</f>
        <v>201324</v>
      </c>
      <c r="Q39" s="298"/>
      <c r="R39" s="298"/>
      <c r="S39" s="299">
        <v>617</v>
      </c>
      <c r="T39" s="299"/>
      <c r="U39" s="299"/>
      <c r="V39" s="299"/>
      <c r="W39" s="51">
        <v>3835</v>
      </c>
      <c r="X39" s="51">
        <v>184</v>
      </c>
      <c r="Y39" s="51">
        <v>59</v>
      </c>
      <c r="Z39" s="54">
        <v>29179</v>
      </c>
    </row>
    <row r="40" spans="1:26" ht="18" customHeight="1" thickBot="1">
      <c r="A40" s="152">
        <v>23</v>
      </c>
      <c r="B40" s="141">
        <v>37747</v>
      </c>
      <c r="C40" s="142">
        <v>39890</v>
      </c>
      <c r="D40" s="142">
        <v>299</v>
      </c>
      <c r="E40" s="142">
        <v>343</v>
      </c>
      <c r="F40" s="300">
        <v>47553</v>
      </c>
      <c r="G40" s="300"/>
      <c r="H40" s="65"/>
      <c r="I40" s="301" t="s">
        <v>271</v>
      </c>
      <c r="J40" s="301"/>
      <c r="K40" s="296">
        <v>326395</v>
      </c>
      <c r="L40" s="305"/>
      <c r="M40" s="296">
        <v>122467</v>
      </c>
      <c r="N40" s="296"/>
      <c r="O40" s="296"/>
      <c r="P40" s="296">
        <v>203928</v>
      </c>
      <c r="Q40" s="296"/>
      <c r="R40" s="296"/>
      <c r="S40" s="297">
        <v>623</v>
      </c>
      <c r="T40" s="297"/>
      <c r="U40" s="297"/>
      <c r="V40" s="297"/>
      <c r="W40" s="142">
        <v>3897</v>
      </c>
      <c r="X40" s="142">
        <v>191</v>
      </c>
      <c r="Y40" s="142">
        <v>62</v>
      </c>
      <c r="Z40" s="143">
        <v>29291</v>
      </c>
    </row>
    <row r="41" spans="1:26" ht="15" customHeight="1">
      <c r="A41" s="127" t="s">
        <v>119</v>
      </c>
      <c r="G41" s="11" t="s">
        <v>80</v>
      </c>
      <c r="Z41" s="11" t="s">
        <v>80</v>
      </c>
    </row>
    <row r="42" spans="1:26" ht="15" customHeight="1">
      <c r="A42" s="127" t="s">
        <v>120</v>
      </c>
    </row>
    <row r="43" spans="1:26" ht="15" customHeight="1">
      <c r="A43" s="127" t="s">
        <v>121</v>
      </c>
    </row>
  </sheetData>
  <sheetProtection selectLockedCells="1" selectUnlockedCells="1"/>
  <mergeCells count="151">
    <mergeCell ref="A2:G2"/>
    <mergeCell ref="A4:G4"/>
    <mergeCell ref="I4:Z4"/>
    <mergeCell ref="A7:A8"/>
    <mergeCell ref="E7:G7"/>
    <mergeCell ref="I7:S7"/>
    <mergeCell ref="T7:V7"/>
    <mergeCell ref="I8:J8"/>
    <mergeCell ref="K8:L8"/>
    <mergeCell ref="T9:V9"/>
    <mergeCell ref="T10:V10"/>
    <mergeCell ref="I11:J11"/>
    <mergeCell ref="K11:L11"/>
    <mergeCell ref="M11:P11"/>
    <mergeCell ref="Q11:S11"/>
    <mergeCell ref="T11:V11"/>
    <mergeCell ref="M8:P8"/>
    <mergeCell ref="Q8:S8"/>
    <mergeCell ref="T8:V8"/>
    <mergeCell ref="Q10:S10"/>
    <mergeCell ref="Q9:S9"/>
    <mergeCell ref="T12:V12"/>
    <mergeCell ref="I13:J13"/>
    <mergeCell ref="K13:L13"/>
    <mergeCell ref="M13:P13"/>
    <mergeCell ref="Q13:S13"/>
    <mergeCell ref="T13:V13"/>
    <mergeCell ref="I12:J12"/>
    <mergeCell ref="K12:L12"/>
    <mergeCell ref="M12:P12"/>
    <mergeCell ref="I10:J10"/>
    <mergeCell ref="K10:L10"/>
    <mergeCell ref="M10:P10"/>
    <mergeCell ref="I9:J9"/>
    <mergeCell ref="K9:L9"/>
    <mergeCell ref="M9:P9"/>
    <mergeCell ref="Q12:S12"/>
    <mergeCell ref="I14:J14"/>
    <mergeCell ref="K14:L14"/>
    <mergeCell ref="M14:P14"/>
    <mergeCell ref="Q14:S14"/>
    <mergeCell ref="I15:J15"/>
    <mergeCell ref="K15:L15"/>
    <mergeCell ref="M15:P15"/>
    <mergeCell ref="Q15:S15"/>
    <mergeCell ref="I16:J16"/>
    <mergeCell ref="V21:W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A32:A33"/>
    <mergeCell ref="B32:C32"/>
    <mergeCell ref="D32:E32"/>
    <mergeCell ref="F32:G32"/>
    <mergeCell ref="F33:G33"/>
    <mergeCell ref="K27:M27"/>
    <mergeCell ref="N27:Q27"/>
    <mergeCell ref="R27:U27"/>
    <mergeCell ref="P33:R33"/>
    <mergeCell ref="K34:L34"/>
    <mergeCell ref="M34:O34"/>
    <mergeCell ref="M36:O36"/>
    <mergeCell ref="P35:R35"/>
    <mergeCell ref="P36:R36"/>
    <mergeCell ref="Z32:Z33"/>
    <mergeCell ref="S33:V33"/>
    <mergeCell ref="K35:L35"/>
    <mergeCell ref="M35:O35"/>
    <mergeCell ref="S35:V35"/>
    <mergeCell ref="K33:L33"/>
    <mergeCell ref="M33:O33"/>
    <mergeCell ref="K32:R32"/>
    <mergeCell ref="P34:R34"/>
    <mergeCell ref="S32:Y32"/>
    <mergeCell ref="S34:V34"/>
    <mergeCell ref="P38:R38"/>
    <mergeCell ref="S38:V38"/>
    <mergeCell ref="P37:R37"/>
    <mergeCell ref="S37:V37"/>
    <mergeCell ref="F38:G38"/>
    <mergeCell ref="I38:J38"/>
    <mergeCell ref="K38:L38"/>
    <mergeCell ref="M38:O38"/>
    <mergeCell ref="M37:O37"/>
    <mergeCell ref="S36:V36"/>
    <mergeCell ref="F35:G35"/>
    <mergeCell ref="I35:J35"/>
    <mergeCell ref="F37:G37"/>
    <mergeCell ref="I37:J37"/>
    <mergeCell ref="K37:L37"/>
    <mergeCell ref="F36:G36"/>
    <mergeCell ref="I36:J36"/>
    <mergeCell ref="K36:L36"/>
    <mergeCell ref="P40:R40"/>
    <mergeCell ref="S40:V40"/>
    <mergeCell ref="P39:R39"/>
    <mergeCell ref="S39:V39"/>
    <mergeCell ref="F40:G40"/>
    <mergeCell ref="I40:J40"/>
    <mergeCell ref="F39:G39"/>
    <mergeCell ref="I39:J39"/>
    <mergeCell ref="K39:L39"/>
    <mergeCell ref="M39:O39"/>
    <mergeCell ref="K40:L40"/>
    <mergeCell ref="M40:O40"/>
  </mergeCells>
  <phoneticPr fontId="21"/>
  <printOptions horizontalCentered="1"/>
  <pageMargins left="0.59055118110236227" right="0.59055118110236227" top="0.59055118110236227" bottom="0.59055118110236227" header="0.39370078740157483" footer="0.39370078740157483"/>
  <pageSetup paperSize="9" firstPageNumber="102" orientation="portrait" useFirstPageNumber="1" horizontalDpi="300" verticalDpi="300" r:id="rId1"/>
  <headerFooter alignWithMargins="0">
    <oddHeader>&amp;L上下水道及び電気</oddHeader>
    <oddFooter>&amp;C&amp;11－&amp;P－</oddFooter>
  </headerFooter>
  <colBreaks count="2" manualBreakCount="2">
    <brk id="8" max="1048575" man="1"/>
    <brk id="26" max="1048575" man="1"/>
  </colBreaks>
  <ignoredErrors>
    <ignoredError sqref="E9:E17 B22" formulaRange="1"/>
  </ignoredErrors>
  <drawing r:id="rId2"/>
  <legacyDrawing r:id="rId3"/>
</worksheet>
</file>

<file path=xl/worksheets/sheet3.xml><?xml version="1.0" encoding="utf-8"?>
<worksheet xmlns="http://schemas.openxmlformats.org/spreadsheetml/2006/main" xmlns:r="http://schemas.openxmlformats.org/officeDocument/2006/relationships">
  <dimension ref="A1:Z43"/>
  <sheetViews>
    <sheetView view="pageBreakPreview" topLeftCell="H1" zoomScaleNormal="100" zoomScaleSheetLayoutView="100" workbookViewId="0">
      <selection activeCell="AA15" sqref="AA15"/>
    </sheetView>
  </sheetViews>
  <sheetFormatPr defaultRowHeight="18" customHeight="1"/>
  <cols>
    <col min="1" max="1" width="13.28515625" style="127" customWidth="1"/>
    <col min="2" max="3" width="14.28515625" style="127" customWidth="1"/>
    <col min="4" max="5" width="14.42578125" style="127" customWidth="1"/>
    <col min="6" max="7" width="14.28515625" style="127" customWidth="1"/>
    <col min="8" max="8" width="1.5703125" style="127" customWidth="1"/>
    <col min="9" max="10" width="6.28515625" style="127" customWidth="1"/>
    <col min="11" max="12" width="4.7109375" style="127" customWidth="1"/>
    <col min="13" max="15" width="3.28515625" style="127" customWidth="1"/>
    <col min="16" max="16" width="3" style="127" customWidth="1"/>
    <col min="17" max="17" width="3.42578125" style="127" customWidth="1"/>
    <col min="18" max="19" width="2.7109375" style="127" customWidth="1"/>
    <col min="20" max="20" width="2.28515625" style="127" customWidth="1"/>
    <col min="21" max="21" width="5.7109375" style="127" customWidth="1"/>
    <col min="22" max="22" width="2.140625" style="127" customWidth="1"/>
    <col min="23" max="23" width="10.7109375" style="127" customWidth="1"/>
    <col min="24" max="26" width="12.140625" style="127" customWidth="1"/>
    <col min="27" max="16384" width="9.140625" style="127"/>
  </cols>
  <sheetData>
    <row r="1" spans="1:26" ht="5.0999999999999996" customHeight="1">
      <c r="A1" s="118"/>
    </row>
    <row r="2" spans="1:26" ht="15" customHeight="1">
      <c r="A2" s="343" t="s">
        <v>42</v>
      </c>
      <c r="B2" s="343"/>
      <c r="C2" s="343"/>
      <c r="D2" s="343"/>
      <c r="E2" s="343"/>
      <c r="F2" s="343"/>
      <c r="G2" s="343"/>
    </row>
    <row r="3" spans="1:26" ht="5.0999999999999996" customHeight="1">
      <c r="A3" s="118"/>
    </row>
    <row r="4" spans="1:26" ht="60" customHeight="1">
      <c r="A4" s="344" t="s">
        <v>281</v>
      </c>
      <c r="B4" s="344"/>
      <c r="C4" s="344"/>
      <c r="D4" s="344"/>
      <c r="E4" s="344"/>
      <c r="F4" s="344"/>
      <c r="G4" s="344"/>
      <c r="I4" s="344" t="s">
        <v>291</v>
      </c>
      <c r="J4" s="344"/>
      <c r="K4" s="344"/>
      <c r="L4" s="344"/>
      <c r="M4" s="344"/>
      <c r="N4" s="344"/>
      <c r="O4" s="344"/>
      <c r="P4" s="344"/>
      <c r="Q4" s="344"/>
      <c r="R4" s="344"/>
      <c r="S4" s="344"/>
      <c r="T4" s="344"/>
      <c r="U4" s="344"/>
      <c r="V4" s="344"/>
      <c r="W4" s="344"/>
      <c r="X4" s="344"/>
      <c r="Y4" s="344"/>
      <c r="Z4" s="344"/>
    </row>
    <row r="5" spans="1:26" ht="15" customHeight="1"/>
    <row r="6" spans="1:26" ht="15" customHeight="1" thickBot="1">
      <c r="A6" s="127" t="s">
        <v>43</v>
      </c>
      <c r="Z6" s="11" t="s">
        <v>44</v>
      </c>
    </row>
    <row r="7" spans="1:26" ht="24.95" customHeight="1" thickBot="1">
      <c r="A7" s="319" t="s">
        <v>45</v>
      </c>
      <c r="B7" s="120" t="s">
        <v>46</v>
      </c>
      <c r="C7" s="121" t="s">
        <v>47</v>
      </c>
      <c r="D7" s="122" t="s">
        <v>48</v>
      </c>
      <c r="E7" s="291" t="s">
        <v>49</v>
      </c>
      <c r="F7" s="291"/>
      <c r="G7" s="291"/>
      <c r="H7" s="146"/>
      <c r="I7" s="327" t="s">
        <v>50</v>
      </c>
      <c r="J7" s="327"/>
      <c r="K7" s="327"/>
      <c r="L7" s="327"/>
      <c r="M7" s="327"/>
      <c r="N7" s="327"/>
      <c r="O7" s="327"/>
      <c r="P7" s="327"/>
      <c r="Q7" s="327"/>
      <c r="R7" s="327"/>
      <c r="S7" s="327"/>
      <c r="T7" s="340" t="s">
        <v>51</v>
      </c>
      <c r="U7" s="340"/>
      <c r="V7" s="340"/>
      <c r="W7" s="120" t="s">
        <v>52</v>
      </c>
      <c r="X7" s="120" t="s">
        <v>53</v>
      </c>
      <c r="Y7" s="120" t="s">
        <v>54</v>
      </c>
      <c r="Z7" s="123" t="s">
        <v>55</v>
      </c>
    </row>
    <row r="8" spans="1:26" s="148" customFormat="1" ht="24.95" customHeight="1">
      <c r="A8" s="319"/>
      <c r="B8" s="88" t="s">
        <v>56</v>
      </c>
      <c r="C8" s="88" t="s">
        <v>57</v>
      </c>
      <c r="D8" s="88" t="s">
        <v>58</v>
      </c>
      <c r="E8" s="124" t="s">
        <v>59</v>
      </c>
      <c r="F8" s="124" t="s">
        <v>60</v>
      </c>
      <c r="G8" s="124" t="s">
        <v>61</v>
      </c>
      <c r="H8" s="147"/>
      <c r="I8" s="313" t="s">
        <v>62</v>
      </c>
      <c r="J8" s="313"/>
      <c r="K8" s="313" t="s">
        <v>63</v>
      </c>
      <c r="L8" s="313"/>
      <c r="M8" s="341" t="s">
        <v>64</v>
      </c>
      <c r="N8" s="341"/>
      <c r="O8" s="341"/>
      <c r="P8" s="341"/>
      <c r="Q8" s="310" t="s">
        <v>65</v>
      </c>
      <c r="R8" s="310"/>
      <c r="S8" s="310"/>
      <c r="T8" s="342" t="s">
        <v>66</v>
      </c>
      <c r="U8" s="342"/>
      <c r="V8" s="342"/>
      <c r="W8" s="88" t="s">
        <v>67</v>
      </c>
      <c r="X8" s="88" t="s">
        <v>68</v>
      </c>
      <c r="Y8" s="88" t="s">
        <v>69</v>
      </c>
      <c r="Z8" s="125" t="s">
        <v>70</v>
      </c>
    </row>
    <row r="9" spans="1:26" ht="18" customHeight="1">
      <c r="A9" s="128" t="s">
        <v>270</v>
      </c>
      <c r="B9" s="5">
        <v>106799</v>
      </c>
      <c r="C9" s="4">
        <v>106797</v>
      </c>
      <c r="D9" s="4">
        <f t="shared" ref="D9:D17" si="0">SUM(E9,T9,W9)</f>
        <v>14243110</v>
      </c>
      <c r="E9" s="4">
        <f t="shared" ref="E9:E17" si="1">SUM(F9:S9)</f>
        <v>13441654</v>
      </c>
      <c r="F9" s="4">
        <v>9080328</v>
      </c>
      <c r="G9" s="4">
        <v>2769044</v>
      </c>
      <c r="H9" s="9"/>
      <c r="I9" s="335">
        <v>4408</v>
      </c>
      <c r="J9" s="335"/>
      <c r="K9" s="338">
        <v>0</v>
      </c>
      <c r="L9" s="338"/>
      <c r="M9" s="339">
        <v>1550652</v>
      </c>
      <c r="N9" s="339"/>
      <c r="O9" s="339"/>
      <c r="P9" s="339"/>
      <c r="Q9" s="335">
        <v>37222</v>
      </c>
      <c r="R9" s="335"/>
      <c r="S9" s="335"/>
      <c r="T9" s="335">
        <v>428847</v>
      </c>
      <c r="U9" s="335"/>
      <c r="V9" s="335"/>
      <c r="W9" s="6">
        <v>372609</v>
      </c>
      <c r="X9" s="62">
        <v>99.9</v>
      </c>
      <c r="Y9" s="62">
        <f t="shared" ref="Y9:Y16" si="2">W9/D9*100</f>
        <v>2.6160648903224084</v>
      </c>
      <c r="Z9" s="154">
        <f t="shared" ref="Z9:Z14" si="3">E9/D9*100</f>
        <v>94.373026677460189</v>
      </c>
    </row>
    <row r="10" spans="1:26" ht="18" customHeight="1">
      <c r="A10" s="128" t="s">
        <v>71</v>
      </c>
      <c r="B10" s="5">
        <v>107510</v>
      </c>
      <c r="C10" s="4">
        <v>107509</v>
      </c>
      <c r="D10" s="4">
        <f t="shared" si="0"/>
        <v>13876573</v>
      </c>
      <c r="E10" s="4">
        <f t="shared" si="1"/>
        <v>13137754</v>
      </c>
      <c r="F10" s="4">
        <v>8919098</v>
      </c>
      <c r="G10" s="4">
        <v>2698778</v>
      </c>
      <c r="H10" s="9"/>
      <c r="I10" s="332">
        <v>4541</v>
      </c>
      <c r="J10" s="332"/>
      <c r="K10" s="337">
        <v>0</v>
      </c>
      <c r="L10" s="337"/>
      <c r="M10" s="334">
        <v>1478804</v>
      </c>
      <c r="N10" s="334"/>
      <c r="O10" s="334"/>
      <c r="P10" s="334"/>
      <c r="Q10" s="318">
        <v>36533</v>
      </c>
      <c r="R10" s="318"/>
      <c r="S10" s="318"/>
      <c r="T10" s="318">
        <v>417559</v>
      </c>
      <c r="U10" s="318"/>
      <c r="V10" s="318"/>
      <c r="W10" s="6">
        <v>321260</v>
      </c>
      <c r="X10" s="62">
        <v>99.9</v>
      </c>
      <c r="Y10" s="62">
        <f t="shared" si="2"/>
        <v>2.3151249231348405</v>
      </c>
      <c r="Z10" s="154">
        <f t="shared" si="3"/>
        <v>94.675781981617519</v>
      </c>
    </row>
    <row r="11" spans="1:26" ht="18" customHeight="1">
      <c r="A11" s="128" t="s">
        <v>72</v>
      </c>
      <c r="B11" s="5">
        <v>108476</v>
      </c>
      <c r="C11" s="4">
        <v>108475</v>
      </c>
      <c r="D11" s="4">
        <f t="shared" si="0"/>
        <v>14109346</v>
      </c>
      <c r="E11" s="4">
        <f t="shared" si="1"/>
        <v>13273893</v>
      </c>
      <c r="F11" s="4">
        <v>9034880</v>
      </c>
      <c r="G11" s="4">
        <v>2718176</v>
      </c>
      <c r="H11" s="9"/>
      <c r="I11" s="332">
        <v>3497</v>
      </c>
      <c r="J11" s="332"/>
      <c r="K11" s="337">
        <v>0</v>
      </c>
      <c r="L11" s="337"/>
      <c r="M11" s="334">
        <v>1490387</v>
      </c>
      <c r="N11" s="334"/>
      <c r="O11" s="334"/>
      <c r="P11" s="334"/>
      <c r="Q11" s="318">
        <v>26953</v>
      </c>
      <c r="R11" s="318"/>
      <c r="S11" s="318"/>
      <c r="T11" s="318">
        <v>284276</v>
      </c>
      <c r="U11" s="318"/>
      <c r="V11" s="318"/>
      <c r="W11" s="6">
        <v>551177</v>
      </c>
      <c r="X11" s="62">
        <v>99.9</v>
      </c>
      <c r="Y11" s="62">
        <f t="shared" si="2"/>
        <v>3.9064673869362903</v>
      </c>
      <c r="Z11" s="154">
        <f t="shared" si="3"/>
        <v>94.078726257049766</v>
      </c>
    </row>
    <row r="12" spans="1:26" ht="18" customHeight="1">
      <c r="A12" s="128" t="s">
        <v>73</v>
      </c>
      <c r="B12" s="5">
        <v>109202</v>
      </c>
      <c r="C12" s="4">
        <v>109200</v>
      </c>
      <c r="D12" s="4">
        <f t="shared" si="0"/>
        <v>14323800</v>
      </c>
      <c r="E12" s="4">
        <f t="shared" si="1"/>
        <v>13291597</v>
      </c>
      <c r="F12" s="4">
        <v>9041664</v>
      </c>
      <c r="G12" s="4">
        <v>2741700</v>
      </c>
      <c r="H12" s="9"/>
      <c r="I12" s="318">
        <v>4783</v>
      </c>
      <c r="J12" s="318"/>
      <c r="K12" s="345">
        <v>0</v>
      </c>
      <c r="L12" s="345"/>
      <c r="M12" s="334">
        <v>1474578</v>
      </c>
      <c r="N12" s="334"/>
      <c r="O12" s="334"/>
      <c r="P12" s="334"/>
      <c r="Q12" s="318">
        <v>28872</v>
      </c>
      <c r="R12" s="318"/>
      <c r="S12" s="318"/>
      <c r="T12" s="318">
        <v>288378</v>
      </c>
      <c r="U12" s="318"/>
      <c r="V12" s="318"/>
      <c r="W12" s="6">
        <v>743825</v>
      </c>
      <c r="X12" s="62">
        <v>99.9</v>
      </c>
      <c r="Y12" s="62">
        <f t="shared" si="2"/>
        <v>5.1929306468953769</v>
      </c>
      <c r="Z12" s="154">
        <f t="shared" si="3"/>
        <v>92.793790753850232</v>
      </c>
    </row>
    <row r="13" spans="1:26" ht="18" customHeight="1">
      <c r="A13" s="128" t="s">
        <v>75</v>
      </c>
      <c r="B13" s="5">
        <v>109848</v>
      </c>
      <c r="C13" s="4">
        <v>109846</v>
      </c>
      <c r="D13" s="4">
        <f t="shared" si="0"/>
        <v>14133560</v>
      </c>
      <c r="E13" s="4">
        <f t="shared" si="1"/>
        <v>13219802</v>
      </c>
      <c r="F13" s="4">
        <v>9098589</v>
      </c>
      <c r="G13" s="4">
        <v>2674964</v>
      </c>
      <c r="H13" s="9"/>
      <c r="I13" s="318">
        <v>6490</v>
      </c>
      <c r="J13" s="318"/>
      <c r="K13" s="331" t="s">
        <v>74</v>
      </c>
      <c r="L13" s="331"/>
      <c r="M13" s="334">
        <v>1414087</v>
      </c>
      <c r="N13" s="334"/>
      <c r="O13" s="334"/>
      <c r="P13" s="334"/>
      <c r="Q13" s="333">
        <v>25672</v>
      </c>
      <c r="R13" s="333"/>
      <c r="S13" s="333"/>
      <c r="T13" s="318">
        <v>285348</v>
      </c>
      <c r="U13" s="318"/>
      <c r="V13" s="318"/>
      <c r="W13" s="6">
        <v>628410</v>
      </c>
      <c r="X13" s="62">
        <v>99.9</v>
      </c>
      <c r="Y13" s="62">
        <f t="shared" si="2"/>
        <v>4.4462258624154138</v>
      </c>
      <c r="Z13" s="154">
        <f t="shared" si="3"/>
        <v>93.534834818686875</v>
      </c>
    </row>
    <row r="14" spans="1:26" ht="18" customHeight="1">
      <c r="A14" s="128" t="s">
        <v>76</v>
      </c>
      <c r="B14" s="5">
        <v>110835</v>
      </c>
      <c r="C14" s="4">
        <v>110832</v>
      </c>
      <c r="D14" s="4">
        <f t="shared" si="0"/>
        <v>13950857</v>
      </c>
      <c r="E14" s="4">
        <f t="shared" si="1"/>
        <v>13053711</v>
      </c>
      <c r="F14" s="4">
        <v>9028448</v>
      </c>
      <c r="G14" s="4">
        <v>2643244</v>
      </c>
      <c r="H14" s="9"/>
      <c r="I14" s="318">
        <v>4792</v>
      </c>
      <c r="J14" s="318"/>
      <c r="K14" s="331">
        <v>0</v>
      </c>
      <c r="L14" s="331"/>
      <c r="M14" s="334">
        <v>1354756</v>
      </c>
      <c r="N14" s="334"/>
      <c r="O14" s="334"/>
      <c r="P14" s="334"/>
      <c r="Q14" s="333">
        <v>22471</v>
      </c>
      <c r="R14" s="333"/>
      <c r="S14" s="333"/>
      <c r="T14" s="318">
        <v>280876</v>
      </c>
      <c r="U14" s="318"/>
      <c r="V14" s="318"/>
      <c r="W14" s="6">
        <v>616270</v>
      </c>
      <c r="X14" s="62">
        <v>99.9</v>
      </c>
      <c r="Y14" s="62">
        <f t="shared" si="2"/>
        <v>4.4174347138673991</v>
      </c>
      <c r="Z14" s="154">
        <f t="shared" si="3"/>
        <v>93.569240943405845</v>
      </c>
    </row>
    <row r="15" spans="1:26" ht="18" customHeight="1">
      <c r="A15" s="10" t="s">
        <v>77</v>
      </c>
      <c r="B15" s="5">
        <v>111465</v>
      </c>
      <c r="C15" s="4">
        <v>111463</v>
      </c>
      <c r="D15" s="4">
        <f t="shared" si="0"/>
        <v>13931619</v>
      </c>
      <c r="E15" s="4">
        <f t="shared" si="1"/>
        <v>13068512</v>
      </c>
      <c r="F15" s="4">
        <v>9038063</v>
      </c>
      <c r="G15" s="4">
        <v>2635318</v>
      </c>
      <c r="H15" s="9"/>
      <c r="I15" s="318">
        <v>4947</v>
      </c>
      <c r="J15" s="318"/>
      <c r="K15" s="331">
        <v>0</v>
      </c>
      <c r="L15" s="331"/>
      <c r="M15" s="334">
        <v>1372422</v>
      </c>
      <c r="N15" s="334"/>
      <c r="O15" s="334"/>
      <c r="P15" s="334"/>
      <c r="Q15" s="333">
        <v>17762</v>
      </c>
      <c r="R15" s="333"/>
      <c r="S15" s="333"/>
      <c r="T15" s="318">
        <v>280795</v>
      </c>
      <c r="U15" s="318"/>
      <c r="V15" s="318"/>
      <c r="W15" s="6">
        <v>582312</v>
      </c>
      <c r="X15" s="63">
        <v>100</v>
      </c>
      <c r="Y15" s="62">
        <f t="shared" si="2"/>
        <v>4.179787001065705</v>
      </c>
      <c r="Z15" s="154">
        <f>E15/D15*100</f>
        <v>93.804689892825806</v>
      </c>
    </row>
    <row r="16" spans="1:26" ht="18" customHeight="1">
      <c r="A16" s="10" t="s">
        <v>78</v>
      </c>
      <c r="B16" s="5">
        <v>112026</v>
      </c>
      <c r="C16" s="4">
        <v>112024</v>
      </c>
      <c r="D16" s="4">
        <f t="shared" si="0"/>
        <v>13878144</v>
      </c>
      <c r="E16" s="4">
        <f t="shared" si="1"/>
        <v>13139198</v>
      </c>
      <c r="F16" s="4">
        <f>5277495+3776166</f>
        <v>9053661</v>
      </c>
      <c r="G16" s="4">
        <v>2619995</v>
      </c>
      <c r="H16" s="9"/>
      <c r="I16" s="318">
        <v>3871</v>
      </c>
      <c r="J16" s="318"/>
      <c r="K16" s="331">
        <v>0</v>
      </c>
      <c r="L16" s="331"/>
      <c r="M16" s="332">
        <v>1442710</v>
      </c>
      <c r="N16" s="332"/>
      <c r="O16" s="332"/>
      <c r="P16" s="332"/>
      <c r="Q16" s="333">
        <v>18961</v>
      </c>
      <c r="R16" s="333"/>
      <c r="S16" s="333"/>
      <c r="T16" s="318">
        <v>279019</v>
      </c>
      <c r="U16" s="318"/>
      <c r="V16" s="318"/>
      <c r="W16" s="6">
        <v>459927</v>
      </c>
      <c r="X16" s="63">
        <v>100</v>
      </c>
      <c r="Y16" s="62">
        <f t="shared" si="2"/>
        <v>3.3140382460363575</v>
      </c>
      <c r="Z16" s="154">
        <f>E16/D16*100</f>
        <v>94.675469572876608</v>
      </c>
    </row>
    <row r="17" spans="1:26" ht="18" customHeight="1" thickBot="1">
      <c r="A17" s="149" t="s">
        <v>271</v>
      </c>
      <c r="B17" s="130">
        <v>113001</v>
      </c>
      <c r="C17" s="131">
        <v>112998</v>
      </c>
      <c r="D17" s="131">
        <f t="shared" si="0"/>
        <v>13815318</v>
      </c>
      <c r="E17" s="131">
        <f t="shared" si="1"/>
        <v>13073848</v>
      </c>
      <c r="F17" s="131">
        <v>9106608</v>
      </c>
      <c r="G17" s="131">
        <v>2548396</v>
      </c>
      <c r="H17" s="7"/>
      <c r="I17" s="326">
        <v>4888</v>
      </c>
      <c r="J17" s="326"/>
      <c r="K17" s="328">
        <v>0</v>
      </c>
      <c r="L17" s="328"/>
      <c r="M17" s="329">
        <v>1392629</v>
      </c>
      <c r="N17" s="329"/>
      <c r="O17" s="329"/>
      <c r="P17" s="329"/>
      <c r="Q17" s="330">
        <v>21327</v>
      </c>
      <c r="R17" s="330"/>
      <c r="S17" s="330"/>
      <c r="T17" s="326">
        <v>277743</v>
      </c>
      <c r="U17" s="326"/>
      <c r="V17" s="326"/>
      <c r="W17" s="133">
        <v>463727</v>
      </c>
      <c r="X17" s="155">
        <f>C17/B17*100</f>
        <v>99.997345156237557</v>
      </c>
      <c r="Y17" s="155">
        <f>W17/D17*100</f>
        <v>3.3566147373516846</v>
      </c>
      <c r="Z17" s="156">
        <f>E17/D17*100</f>
        <v>94.632986370635848</v>
      </c>
    </row>
    <row r="18" spans="1:26" ht="15" customHeight="1">
      <c r="A18" s="127" t="s">
        <v>79</v>
      </c>
      <c r="Z18" s="11" t="s">
        <v>80</v>
      </c>
    </row>
    <row r="19" spans="1:26" ht="15" customHeight="1">
      <c r="K19" s="150"/>
    </row>
    <row r="20" spans="1:26" ht="15" customHeight="1" thickBot="1">
      <c r="A20" s="127" t="s">
        <v>81</v>
      </c>
      <c r="Z20" s="11" t="s">
        <v>82</v>
      </c>
    </row>
    <row r="21" spans="1:26" ht="24.95" customHeight="1">
      <c r="A21" s="134" t="s">
        <v>45</v>
      </c>
      <c r="B21" s="93" t="s">
        <v>83</v>
      </c>
      <c r="C21" s="93" t="s">
        <v>84</v>
      </c>
      <c r="D21" s="93" t="s">
        <v>85</v>
      </c>
      <c r="E21" s="93" t="s">
        <v>86</v>
      </c>
      <c r="F21" s="93" t="s">
        <v>87</v>
      </c>
      <c r="G21" s="93" t="s">
        <v>88</v>
      </c>
      <c r="H21" s="151"/>
      <c r="I21" s="135" t="s">
        <v>89</v>
      </c>
      <c r="J21" s="157"/>
      <c r="K21" s="289" t="s">
        <v>90</v>
      </c>
      <c r="L21" s="289"/>
      <c r="M21" s="291"/>
      <c r="N21" s="327" t="s">
        <v>91</v>
      </c>
      <c r="O21" s="327"/>
      <c r="P21" s="327"/>
      <c r="Q21" s="327"/>
      <c r="R21" s="327" t="s">
        <v>92</v>
      </c>
      <c r="S21" s="327"/>
      <c r="T21" s="327"/>
      <c r="U21" s="327"/>
      <c r="V21" s="289" t="s">
        <v>93</v>
      </c>
      <c r="W21" s="289"/>
      <c r="X21" s="93" t="s">
        <v>94</v>
      </c>
      <c r="Y21" s="93" t="s">
        <v>95</v>
      </c>
      <c r="Z21" s="94" t="s">
        <v>96</v>
      </c>
    </row>
    <row r="22" spans="1:26" ht="18" customHeight="1">
      <c r="A22" s="136" t="s">
        <v>272</v>
      </c>
      <c r="B22" s="50">
        <f t="shared" ref="B22:B28" si="4">SUM(C22:Y22)</f>
        <v>14109346</v>
      </c>
      <c r="C22" s="47">
        <v>1116102</v>
      </c>
      <c r="D22" s="47">
        <v>1170777</v>
      </c>
      <c r="E22" s="47">
        <v>1165933</v>
      </c>
      <c r="F22" s="47">
        <v>1262329</v>
      </c>
      <c r="G22" s="47">
        <v>1224052</v>
      </c>
      <c r="H22" s="9"/>
      <c r="I22" s="318">
        <v>1200947</v>
      </c>
      <c r="J22" s="318"/>
      <c r="K22" s="322">
        <v>1227207</v>
      </c>
      <c r="L22" s="322"/>
      <c r="M22" s="322"/>
      <c r="N22" s="322">
        <v>1177436</v>
      </c>
      <c r="O22" s="322"/>
      <c r="P22" s="322"/>
      <c r="Q22" s="322"/>
      <c r="R22" s="322">
        <v>1209968</v>
      </c>
      <c r="S22" s="322"/>
      <c r="T22" s="322"/>
      <c r="U22" s="322"/>
      <c r="V22" s="322">
        <v>1156346</v>
      </c>
      <c r="W22" s="322"/>
      <c r="X22" s="48">
        <v>1045531</v>
      </c>
      <c r="Y22" s="48">
        <v>1152718</v>
      </c>
      <c r="Z22" s="64">
        <v>1175779</v>
      </c>
    </row>
    <row r="23" spans="1:26" ht="18" customHeight="1">
      <c r="A23" s="136">
        <v>18</v>
      </c>
      <c r="B23" s="50">
        <f t="shared" si="4"/>
        <v>14323800</v>
      </c>
      <c r="C23" s="47">
        <v>1129867</v>
      </c>
      <c r="D23" s="47">
        <v>1202155</v>
      </c>
      <c r="E23" s="47">
        <v>1199759</v>
      </c>
      <c r="F23" s="47">
        <v>1269056</v>
      </c>
      <c r="G23" s="47">
        <v>1263022</v>
      </c>
      <c r="H23" s="9"/>
      <c r="I23" s="318">
        <v>1210792</v>
      </c>
      <c r="J23" s="318"/>
      <c r="K23" s="322">
        <v>1240652</v>
      </c>
      <c r="L23" s="322"/>
      <c r="M23" s="322"/>
      <c r="N23" s="322">
        <v>1167656</v>
      </c>
      <c r="O23" s="322"/>
      <c r="P23" s="322"/>
      <c r="Q23" s="322"/>
      <c r="R23" s="322">
        <v>1208975</v>
      </c>
      <c r="S23" s="322"/>
      <c r="T23" s="322"/>
      <c r="U23" s="322"/>
      <c r="V23" s="322">
        <v>1179038</v>
      </c>
      <c r="W23" s="322"/>
      <c r="X23" s="48">
        <v>1078675</v>
      </c>
      <c r="Y23" s="48">
        <v>1174153</v>
      </c>
      <c r="Z23" s="64">
        <f t="shared" ref="Z23:Z28" si="5">SUM(B23/12)</f>
        <v>1193650</v>
      </c>
    </row>
    <row r="24" spans="1:26" ht="18" customHeight="1">
      <c r="A24" s="14">
        <v>19</v>
      </c>
      <c r="B24" s="50">
        <f t="shared" si="4"/>
        <v>14133560</v>
      </c>
      <c r="C24" s="47">
        <v>1141581</v>
      </c>
      <c r="D24" s="47">
        <v>1223091</v>
      </c>
      <c r="E24" s="47">
        <v>1184553</v>
      </c>
      <c r="F24" s="47">
        <v>1292732</v>
      </c>
      <c r="G24" s="47">
        <v>1228219</v>
      </c>
      <c r="H24" s="9"/>
      <c r="I24" s="318">
        <v>1173461</v>
      </c>
      <c r="J24" s="318"/>
      <c r="K24" s="322">
        <v>1207229</v>
      </c>
      <c r="L24" s="322"/>
      <c r="M24" s="322"/>
      <c r="N24" s="322">
        <v>1124162</v>
      </c>
      <c r="O24" s="322"/>
      <c r="P24" s="322"/>
      <c r="Q24" s="322"/>
      <c r="R24" s="322">
        <v>1176073</v>
      </c>
      <c r="S24" s="322"/>
      <c r="T24" s="322"/>
      <c r="U24" s="322"/>
      <c r="V24" s="322">
        <v>1144447</v>
      </c>
      <c r="W24" s="322"/>
      <c r="X24" s="48">
        <v>1081255</v>
      </c>
      <c r="Y24" s="48">
        <v>1156757</v>
      </c>
      <c r="Z24" s="64">
        <f t="shared" si="5"/>
        <v>1177796.6666666667</v>
      </c>
    </row>
    <row r="25" spans="1:26" ht="18" customHeight="1">
      <c r="A25" s="14">
        <v>20</v>
      </c>
      <c r="B25" s="50">
        <f t="shared" si="4"/>
        <v>13950857</v>
      </c>
      <c r="C25" s="47">
        <v>1135668</v>
      </c>
      <c r="D25" s="47">
        <v>1193987</v>
      </c>
      <c r="E25" s="47">
        <v>1189495</v>
      </c>
      <c r="F25" s="47">
        <v>1247591</v>
      </c>
      <c r="G25" s="47">
        <v>1208033</v>
      </c>
      <c r="H25" s="9"/>
      <c r="I25" s="318">
        <v>1156605</v>
      </c>
      <c r="J25" s="318"/>
      <c r="K25" s="322">
        <v>1180119</v>
      </c>
      <c r="L25" s="322"/>
      <c r="M25" s="322"/>
      <c r="N25" s="322">
        <v>1129939</v>
      </c>
      <c r="O25" s="322"/>
      <c r="P25" s="322"/>
      <c r="Q25" s="322"/>
      <c r="R25" s="322">
        <v>1180595</v>
      </c>
      <c r="S25" s="322"/>
      <c r="T25" s="322"/>
      <c r="U25" s="322"/>
      <c r="V25" s="322">
        <v>1144811</v>
      </c>
      <c r="W25" s="322"/>
      <c r="X25" s="48">
        <v>1047752</v>
      </c>
      <c r="Y25" s="48">
        <v>1136262</v>
      </c>
      <c r="Z25" s="64">
        <f t="shared" si="5"/>
        <v>1162571.4166666667</v>
      </c>
    </row>
    <row r="26" spans="1:26" ht="18" customHeight="1">
      <c r="A26" s="14">
        <v>21</v>
      </c>
      <c r="B26" s="50">
        <f t="shared" si="4"/>
        <v>13931619</v>
      </c>
      <c r="C26" s="47">
        <v>1118027</v>
      </c>
      <c r="D26" s="47">
        <v>1179588</v>
      </c>
      <c r="E26" s="47">
        <v>1150136</v>
      </c>
      <c r="F26" s="47">
        <v>1219807</v>
      </c>
      <c r="G26" s="47">
        <v>1205372</v>
      </c>
      <c r="H26" s="9"/>
      <c r="I26" s="318">
        <v>1203719</v>
      </c>
      <c r="J26" s="318"/>
      <c r="K26" s="322">
        <v>1183172</v>
      </c>
      <c r="L26" s="322"/>
      <c r="M26" s="322"/>
      <c r="N26" s="322">
        <v>1135386</v>
      </c>
      <c r="O26" s="322"/>
      <c r="P26" s="322"/>
      <c r="Q26" s="322"/>
      <c r="R26" s="322">
        <v>1183544</v>
      </c>
      <c r="S26" s="322"/>
      <c r="T26" s="322"/>
      <c r="U26" s="322"/>
      <c r="V26" s="322">
        <v>1148851</v>
      </c>
      <c r="W26" s="322"/>
      <c r="X26" s="48">
        <v>1035185</v>
      </c>
      <c r="Y26" s="48">
        <v>1168832</v>
      </c>
      <c r="Z26" s="64">
        <f t="shared" si="5"/>
        <v>1160968.25</v>
      </c>
    </row>
    <row r="27" spans="1:26" ht="18" customHeight="1">
      <c r="A27" s="14">
        <v>22</v>
      </c>
      <c r="B27" s="50">
        <f t="shared" si="4"/>
        <v>13878144</v>
      </c>
      <c r="C27" s="47">
        <v>1116779</v>
      </c>
      <c r="D27" s="47">
        <v>1169349</v>
      </c>
      <c r="E27" s="47">
        <v>1169644</v>
      </c>
      <c r="F27" s="47">
        <v>1217754</v>
      </c>
      <c r="G27" s="47">
        <v>1205081</v>
      </c>
      <c r="H27" s="9"/>
      <c r="I27" s="318">
        <v>1170036</v>
      </c>
      <c r="J27" s="318"/>
      <c r="K27" s="322">
        <v>1174700</v>
      </c>
      <c r="L27" s="322"/>
      <c r="M27" s="322"/>
      <c r="N27" s="322">
        <v>1127663</v>
      </c>
      <c r="O27" s="322"/>
      <c r="P27" s="322"/>
      <c r="Q27" s="322"/>
      <c r="R27" s="322">
        <v>1175686</v>
      </c>
      <c r="S27" s="322"/>
      <c r="T27" s="322"/>
      <c r="U27" s="322"/>
      <c r="V27" s="322">
        <v>1149364</v>
      </c>
      <c r="W27" s="322"/>
      <c r="X27" s="48">
        <v>1045801</v>
      </c>
      <c r="Y27" s="48">
        <v>1156287</v>
      </c>
      <c r="Z27" s="64">
        <f t="shared" si="5"/>
        <v>1156512</v>
      </c>
    </row>
    <row r="28" spans="1:26" ht="18" customHeight="1" thickBot="1">
      <c r="A28" s="152">
        <v>23</v>
      </c>
      <c r="B28" s="137">
        <f t="shared" si="4"/>
        <v>13815318</v>
      </c>
      <c r="C28" s="132">
        <v>1119531</v>
      </c>
      <c r="D28" s="132">
        <v>1192177</v>
      </c>
      <c r="E28" s="132">
        <v>1196710</v>
      </c>
      <c r="F28" s="132">
        <v>1194576</v>
      </c>
      <c r="G28" s="132">
        <v>1179095</v>
      </c>
      <c r="H28" s="7"/>
      <c r="I28" s="326">
        <v>1136857</v>
      </c>
      <c r="J28" s="326"/>
      <c r="K28" s="316">
        <v>1154993</v>
      </c>
      <c r="L28" s="316"/>
      <c r="M28" s="316"/>
      <c r="N28" s="316">
        <v>1110288</v>
      </c>
      <c r="O28" s="316"/>
      <c r="P28" s="316"/>
      <c r="Q28" s="316"/>
      <c r="R28" s="316">
        <v>1162635</v>
      </c>
      <c r="S28" s="316"/>
      <c r="T28" s="316"/>
      <c r="U28" s="316"/>
      <c r="V28" s="316">
        <v>1144417</v>
      </c>
      <c r="W28" s="316"/>
      <c r="X28" s="138">
        <v>1077191</v>
      </c>
      <c r="Y28" s="138">
        <v>1146848</v>
      </c>
      <c r="Z28" s="139">
        <f t="shared" si="5"/>
        <v>1151276.5</v>
      </c>
    </row>
    <row r="29" spans="1:26" ht="15" customHeight="1">
      <c r="Z29" s="11" t="s">
        <v>80</v>
      </c>
    </row>
    <row r="30" spans="1:26" ht="13.5" customHeight="1"/>
    <row r="31" spans="1:26" ht="15" customHeight="1" thickBot="1">
      <c r="A31" s="127" t="s">
        <v>97</v>
      </c>
      <c r="G31" s="127" t="s">
        <v>98</v>
      </c>
      <c r="I31" s="127" t="s">
        <v>99</v>
      </c>
      <c r="Z31" s="11" t="s">
        <v>100</v>
      </c>
    </row>
    <row r="32" spans="1:26" ht="24.95" customHeight="1" thickBot="1">
      <c r="A32" s="319" t="s">
        <v>101</v>
      </c>
      <c r="B32" s="289" t="s">
        <v>102</v>
      </c>
      <c r="C32" s="289"/>
      <c r="D32" s="289" t="s">
        <v>103</v>
      </c>
      <c r="E32" s="289"/>
      <c r="F32" s="320" t="s">
        <v>104</v>
      </c>
      <c r="G32" s="320"/>
      <c r="H32" s="153"/>
      <c r="I32" s="317" t="s">
        <v>105</v>
      </c>
      <c r="J32" s="317"/>
      <c r="K32" s="315" t="s">
        <v>106</v>
      </c>
      <c r="L32" s="315"/>
      <c r="M32" s="315"/>
      <c r="N32" s="315"/>
      <c r="O32" s="315"/>
      <c r="P32" s="315"/>
      <c r="Q32" s="315"/>
      <c r="R32" s="315"/>
      <c r="S32" s="289" t="s">
        <v>107</v>
      </c>
      <c r="T32" s="289"/>
      <c r="U32" s="289"/>
      <c r="V32" s="289"/>
      <c r="W32" s="289"/>
      <c r="X32" s="289"/>
      <c r="Y32" s="289"/>
      <c r="Z32" s="294" t="s">
        <v>108</v>
      </c>
    </row>
    <row r="33" spans="1:26" ht="24.95" customHeight="1">
      <c r="A33" s="319"/>
      <c r="B33" s="124" t="s">
        <v>109</v>
      </c>
      <c r="C33" s="124" t="s">
        <v>110</v>
      </c>
      <c r="D33" s="124" t="s">
        <v>109</v>
      </c>
      <c r="E33" s="124" t="s">
        <v>110</v>
      </c>
      <c r="F33" s="321" t="s">
        <v>111</v>
      </c>
      <c r="G33" s="321"/>
      <c r="H33" s="153"/>
      <c r="I33" s="317"/>
      <c r="J33" s="317"/>
      <c r="K33" s="313" t="s">
        <v>112</v>
      </c>
      <c r="L33" s="313"/>
      <c r="M33" s="313" t="s">
        <v>113</v>
      </c>
      <c r="N33" s="313"/>
      <c r="O33" s="313"/>
      <c r="P33" s="310" t="s">
        <v>114</v>
      </c>
      <c r="Q33" s="310"/>
      <c r="R33" s="310"/>
      <c r="S33" s="313" t="s">
        <v>115</v>
      </c>
      <c r="T33" s="313"/>
      <c r="U33" s="313"/>
      <c r="V33" s="313"/>
      <c r="W33" s="124" t="s">
        <v>116</v>
      </c>
      <c r="X33" s="124" t="s">
        <v>117</v>
      </c>
      <c r="Y33" s="124" t="s">
        <v>118</v>
      </c>
      <c r="Z33" s="294"/>
    </row>
    <row r="34" spans="1:26" ht="18" customHeight="1">
      <c r="A34" s="14" t="s">
        <v>272</v>
      </c>
      <c r="B34" s="49">
        <v>38656</v>
      </c>
      <c r="C34" s="51">
        <v>40720</v>
      </c>
      <c r="D34" s="51">
        <v>337</v>
      </c>
      <c r="E34" s="51">
        <v>381</v>
      </c>
      <c r="F34" s="309">
        <v>53021</v>
      </c>
      <c r="G34" s="323"/>
      <c r="H34" s="140"/>
      <c r="I34" s="324" t="s">
        <v>272</v>
      </c>
      <c r="J34" s="325"/>
      <c r="K34" s="311">
        <v>306719</v>
      </c>
      <c r="L34" s="312"/>
      <c r="M34" s="312">
        <v>125559</v>
      </c>
      <c r="N34" s="312"/>
      <c r="O34" s="312"/>
      <c r="P34" s="312">
        <v>181160</v>
      </c>
      <c r="Q34" s="312"/>
      <c r="R34" s="312"/>
      <c r="S34" s="309">
        <v>539</v>
      </c>
      <c r="T34" s="309"/>
      <c r="U34" s="309"/>
      <c r="V34" s="309"/>
      <c r="W34" s="51">
        <v>3468</v>
      </c>
      <c r="X34" s="51">
        <v>156</v>
      </c>
      <c r="Y34" s="51">
        <v>41</v>
      </c>
      <c r="Z34" s="54">
        <v>27931</v>
      </c>
    </row>
    <row r="35" spans="1:26" ht="18" customHeight="1">
      <c r="A35" s="14">
        <v>18</v>
      </c>
      <c r="B35" s="49">
        <v>39243</v>
      </c>
      <c r="C35" s="51">
        <v>40937</v>
      </c>
      <c r="D35" s="51">
        <v>335</v>
      </c>
      <c r="E35" s="51">
        <v>381</v>
      </c>
      <c r="F35" s="299">
        <v>53293</v>
      </c>
      <c r="G35" s="302"/>
      <c r="H35" s="140"/>
      <c r="I35" s="306" t="s">
        <v>282</v>
      </c>
      <c r="J35" s="307"/>
      <c r="K35" s="314">
        <v>310510</v>
      </c>
      <c r="L35" s="298"/>
      <c r="M35" s="298">
        <v>124745</v>
      </c>
      <c r="N35" s="298"/>
      <c r="O35" s="298"/>
      <c r="P35" s="298">
        <v>185756</v>
      </c>
      <c r="Q35" s="298"/>
      <c r="R35" s="298"/>
      <c r="S35" s="299">
        <v>560</v>
      </c>
      <c r="T35" s="299"/>
      <c r="U35" s="299"/>
      <c r="V35" s="299"/>
      <c r="W35" s="51">
        <v>3520</v>
      </c>
      <c r="X35" s="51">
        <v>162</v>
      </c>
      <c r="Y35" s="51">
        <v>44</v>
      </c>
      <c r="Z35" s="54">
        <v>28046</v>
      </c>
    </row>
    <row r="36" spans="1:26" ht="18" customHeight="1">
      <c r="A36" s="14">
        <v>19</v>
      </c>
      <c r="B36" s="49">
        <v>38616</v>
      </c>
      <c r="C36" s="51">
        <v>41701</v>
      </c>
      <c r="D36" s="51">
        <v>329</v>
      </c>
      <c r="E36" s="51">
        <v>374</v>
      </c>
      <c r="F36" s="299">
        <v>53538</v>
      </c>
      <c r="G36" s="302"/>
      <c r="H36" s="140"/>
      <c r="I36" s="306" t="s">
        <v>283</v>
      </c>
      <c r="J36" s="308"/>
      <c r="K36" s="304">
        <v>314532</v>
      </c>
      <c r="L36" s="298"/>
      <c r="M36" s="298">
        <v>124698</v>
      </c>
      <c r="N36" s="298"/>
      <c r="O36" s="298"/>
      <c r="P36" s="298">
        <v>189834</v>
      </c>
      <c r="Q36" s="298"/>
      <c r="R36" s="298"/>
      <c r="S36" s="299">
        <v>583</v>
      </c>
      <c r="T36" s="299"/>
      <c r="U36" s="299"/>
      <c r="V36" s="299"/>
      <c r="W36" s="51">
        <v>3595</v>
      </c>
      <c r="X36" s="51">
        <v>164</v>
      </c>
      <c r="Y36" s="51">
        <v>47</v>
      </c>
      <c r="Z36" s="54">
        <v>28346</v>
      </c>
    </row>
    <row r="37" spans="1:26" ht="18" customHeight="1">
      <c r="A37" s="14">
        <v>20</v>
      </c>
      <c r="B37" s="49">
        <v>38222</v>
      </c>
      <c r="C37" s="51">
        <v>40245</v>
      </c>
      <c r="D37" s="51">
        <v>306</v>
      </c>
      <c r="E37" s="51">
        <v>349</v>
      </c>
      <c r="F37" s="299">
        <v>48300</v>
      </c>
      <c r="G37" s="302"/>
      <c r="H37" s="140"/>
      <c r="I37" s="306" t="s">
        <v>287</v>
      </c>
      <c r="J37" s="308"/>
      <c r="K37" s="304">
        <v>317403</v>
      </c>
      <c r="L37" s="298"/>
      <c r="M37" s="298">
        <v>123160</v>
      </c>
      <c r="N37" s="298"/>
      <c r="O37" s="298"/>
      <c r="P37" s="298">
        <v>194243</v>
      </c>
      <c r="Q37" s="298"/>
      <c r="R37" s="298"/>
      <c r="S37" s="299">
        <v>596</v>
      </c>
      <c r="T37" s="299"/>
      <c r="U37" s="299"/>
      <c r="V37" s="299"/>
      <c r="W37" s="51">
        <v>3688</v>
      </c>
      <c r="X37" s="51">
        <v>173</v>
      </c>
      <c r="Y37" s="51">
        <v>50</v>
      </c>
      <c r="Z37" s="54">
        <v>28625</v>
      </c>
    </row>
    <row r="38" spans="1:26" ht="18" customHeight="1">
      <c r="A38" s="14">
        <v>21</v>
      </c>
      <c r="B38" s="49">
        <v>38169</v>
      </c>
      <c r="C38" s="51">
        <v>40124</v>
      </c>
      <c r="D38" s="51">
        <v>303</v>
      </c>
      <c r="E38" s="51">
        <v>351</v>
      </c>
      <c r="F38" s="299">
        <v>46800</v>
      </c>
      <c r="G38" s="302"/>
      <c r="H38" s="140"/>
      <c r="I38" s="306" t="s">
        <v>288</v>
      </c>
      <c r="J38" s="308"/>
      <c r="K38" s="304">
        <v>319391</v>
      </c>
      <c r="L38" s="298"/>
      <c r="M38" s="298">
        <v>121173</v>
      </c>
      <c r="N38" s="298"/>
      <c r="O38" s="298"/>
      <c r="P38" s="298">
        <v>198218</v>
      </c>
      <c r="Q38" s="298"/>
      <c r="R38" s="298"/>
      <c r="S38" s="299">
        <v>610</v>
      </c>
      <c r="T38" s="299"/>
      <c r="U38" s="299"/>
      <c r="V38" s="299"/>
      <c r="W38" s="51">
        <v>3756</v>
      </c>
      <c r="X38" s="51">
        <v>175</v>
      </c>
      <c r="Y38" s="51">
        <v>56</v>
      </c>
      <c r="Z38" s="54">
        <v>28919</v>
      </c>
    </row>
    <row r="39" spans="1:26" ht="18" customHeight="1">
      <c r="A39" s="14">
        <v>22</v>
      </c>
      <c r="B39" s="49">
        <v>38022</v>
      </c>
      <c r="C39" s="51">
        <v>39282</v>
      </c>
      <c r="D39" s="51">
        <v>302</v>
      </c>
      <c r="E39" s="51">
        <v>342</v>
      </c>
      <c r="F39" s="302">
        <v>47012</v>
      </c>
      <c r="G39" s="302"/>
      <c r="H39" s="140"/>
      <c r="I39" s="303" t="s">
        <v>289</v>
      </c>
      <c r="J39" s="303"/>
      <c r="K39" s="298">
        <v>322856</v>
      </c>
      <c r="L39" s="304"/>
      <c r="M39" s="298">
        <v>121532</v>
      </c>
      <c r="N39" s="298"/>
      <c r="O39" s="298"/>
      <c r="P39" s="298">
        <f>K39-M39</f>
        <v>201324</v>
      </c>
      <c r="Q39" s="298"/>
      <c r="R39" s="298"/>
      <c r="S39" s="299">
        <v>617</v>
      </c>
      <c r="T39" s="299"/>
      <c r="U39" s="299"/>
      <c r="V39" s="299"/>
      <c r="W39" s="51">
        <v>3835</v>
      </c>
      <c r="X39" s="51">
        <v>184</v>
      </c>
      <c r="Y39" s="51">
        <v>59</v>
      </c>
      <c r="Z39" s="54">
        <v>29179</v>
      </c>
    </row>
    <row r="40" spans="1:26" ht="18" customHeight="1" thickBot="1">
      <c r="A40" s="152">
        <v>23</v>
      </c>
      <c r="B40" s="141">
        <v>37747</v>
      </c>
      <c r="C40" s="142">
        <v>39890</v>
      </c>
      <c r="D40" s="142">
        <v>299</v>
      </c>
      <c r="E40" s="142">
        <v>343</v>
      </c>
      <c r="F40" s="300">
        <v>47553</v>
      </c>
      <c r="G40" s="300"/>
      <c r="H40" s="65"/>
      <c r="I40" s="301" t="s">
        <v>290</v>
      </c>
      <c r="J40" s="301"/>
      <c r="K40" s="296">
        <v>326395</v>
      </c>
      <c r="L40" s="305"/>
      <c r="M40" s="296">
        <v>122467</v>
      </c>
      <c r="N40" s="296"/>
      <c r="O40" s="296"/>
      <c r="P40" s="296">
        <v>203928</v>
      </c>
      <c r="Q40" s="296"/>
      <c r="R40" s="296"/>
      <c r="S40" s="297">
        <v>623</v>
      </c>
      <c r="T40" s="297"/>
      <c r="U40" s="297"/>
      <c r="V40" s="297"/>
      <c r="W40" s="142">
        <v>3897</v>
      </c>
      <c r="X40" s="142">
        <v>191</v>
      </c>
      <c r="Y40" s="142">
        <v>62</v>
      </c>
      <c r="Z40" s="143">
        <v>29291</v>
      </c>
    </row>
    <row r="41" spans="1:26" ht="15" customHeight="1">
      <c r="A41" s="127" t="s">
        <v>119</v>
      </c>
      <c r="G41" s="11" t="s">
        <v>80</v>
      </c>
      <c r="Z41" s="11" t="s">
        <v>80</v>
      </c>
    </row>
    <row r="42" spans="1:26" ht="15" customHeight="1">
      <c r="A42" s="127" t="s">
        <v>120</v>
      </c>
    </row>
    <row r="43" spans="1:26" ht="15" customHeight="1">
      <c r="A43" s="127" t="s">
        <v>121</v>
      </c>
    </row>
  </sheetData>
  <sheetProtection selectLockedCells="1" selectUnlockedCells="1"/>
  <mergeCells count="151">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 ref="S36:V36"/>
    <mergeCell ref="P37:R37"/>
    <mergeCell ref="S37:V37"/>
    <mergeCell ref="P35:R35"/>
    <mergeCell ref="S35:V35"/>
    <mergeCell ref="F36:G36"/>
    <mergeCell ref="I36:J36"/>
    <mergeCell ref="K36:L36"/>
    <mergeCell ref="M36:O36"/>
    <mergeCell ref="F34:G34"/>
    <mergeCell ref="I34:J34"/>
    <mergeCell ref="F35:G35"/>
    <mergeCell ref="I35:J35"/>
    <mergeCell ref="K35:L35"/>
    <mergeCell ref="M35:O35"/>
    <mergeCell ref="K34:L34"/>
    <mergeCell ref="M34:O34"/>
    <mergeCell ref="P36:R36"/>
    <mergeCell ref="A32:A33"/>
    <mergeCell ref="B32:C32"/>
    <mergeCell ref="D32:E32"/>
    <mergeCell ref="F32:G32"/>
    <mergeCell ref="Z32:Z33"/>
    <mergeCell ref="F33:G33"/>
    <mergeCell ref="K33:L33"/>
    <mergeCell ref="M33:O33"/>
    <mergeCell ref="P33:R33"/>
    <mergeCell ref="S33:V33"/>
    <mergeCell ref="N28:Q28"/>
    <mergeCell ref="R28:U28"/>
    <mergeCell ref="P34:R34"/>
    <mergeCell ref="S34:V34"/>
    <mergeCell ref="V28:W28"/>
    <mergeCell ref="S32:Y32"/>
    <mergeCell ref="I32:J33"/>
    <mergeCell ref="K32:R32"/>
    <mergeCell ref="V26:W26"/>
    <mergeCell ref="I27:J27"/>
    <mergeCell ref="K27:M27"/>
    <mergeCell ref="N27:Q27"/>
    <mergeCell ref="R27:U27"/>
    <mergeCell ref="V27:W27"/>
    <mergeCell ref="I28:J28"/>
    <mergeCell ref="K28:M28"/>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Q16:S16"/>
    <mergeCell ref="K21:M21"/>
    <mergeCell ref="N21:Q21"/>
    <mergeCell ref="R21:U21"/>
    <mergeCell ref="V23:W23"/>
    <mergeCell ref="R22:U22"/>
    <mergeCell ref="V21:W21"/>
    <mergeCell ref="T16:V16"/>
    <mergeCell ref="I17:J17"/>
    <mergeCell ref="K17:L17"/>
    <mergeCell ref="M17:P17"/>
    <mergeCell ref="Q17:S17"/>
    <mergeCell ref="T17:V17"/>
    <mergeCell ref="I16:J16"/>
    <mergeCell ref="K16:L16"/>
    <mergeCell ref="M16:P16"/>
    <mergeCell ref="T14:V14"/>
    <mergeCell ref="I15:J15"/>
    <mergeCell ref="K15:L15"/>
    <mergeCell ref="M15:P15"/>
    <mergeCell ref="Q15:S15"/>
    <mergeCell ref="T15:V15"/>
    <mergeCell ref="I14:J14"/>
    <mergeCell ref="K14:L14"/>
    <mergeCell ref="M14:P14"/>
    <mergeCell ref="Q14:S14"/>
    <mergeCell ref="T12:V12"/>
    <mergeCell ref="I13:J13"/>
    <mergeCell ref="K13:L13"/>
    <mergeCell ref="M13:P13"/>
    <mergeCell ref="Q13:S13"/>
    <mergeCell ref="T13:V13"/>
    <mergeCell ref="I12:J12"/>
    <mergeCell ref="K12:L12"/>
    <mergeCell ref="M12:P12"/>
    <mergeCell ref="Q12:S12"/>
    <mergeCell ref="T10:V10"/>
    <mergeCell ref="I11:J11"/>
    <mergeCell ref="K11:L11"/>
    <mergeCell ref="M11:P11"/>
    <mergeCell ref="Q11:S11"/>
    <mergeCell ref="T11:V11"/>
    <mergeCell ref="I10:J10"/>
    <mergeCell ref="K10:L10"/>
    <mergeCell ref="M10:P10"/>
    <mergeCell ref="Q10:S10"/>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s>
  <phoneticPr fontId="21"/>
  <printOptions horizontalCentered="1"/>
  <pageMargins left="0.59055118110236227" right="0.59055118110236227" top="0.59055118110236227" bottom="0.59055118110236227" header="0.39370078740157483" footer="0.39370078740157483"/>
  <pageSetup paperSize="9" firstPageNumber="102" orientation="portrait" useFirstPageNumber="1" horizontalDpi="300" verticalDpi="300" r:id="rId1"/>
  <headerFooter alignWithMargins="0">
    <oddHeader>&amp;R上下水道及び電気</oddHeader>
    <oddFooter>&amp;C&amp;11&amp;A</oddFooter>
  </headerFooter>
  <colBreaks count="2" manualBreakCount="2">
    <brk id="8" max="1048575" man="1"/>
    <brk id="26" max="1048575" man="1"/>
  </colBreaks>
  <ignoredErrors>
    <ignoredError sqref="Y17" formula="1"/>
  </ignoredErrors>
  <drawing r:id="rId2"/>
</worksheet>
</file>

<file path=xl/worksheets/sheet4.xml><?xml version="1.0" encoding="utf-8"?>
<worksheet xmlns="http://schemas.openxmlformats.org/spreadsheetml/2006/main" xmlns:r="http://schemas.openxmlformats.org/officeDocument/2006/relationships">
  <dimension ref="A1:V45"/>
  <sheetViews>
    <sheetView view="pageBreakPreview" topLeftCell="A28" zoomScaleNormal="100" zoomScaleSheetLayoutView="100" workbookViewId="0">
      <selection activeCell="S36" sqref="S36"/>
    </sheetView>
  </sheetViews>
  <sheetFormatPr defaultRowHeight="18" customHeight="1"/>
  <cols>
    <col min="1" max="1" width="11.7109375" style="8" customWidth="1"/>
    <col min="2" max="17" width="5.5703125" style="8" customWidth="1"/>
    <col min="18" max="19" width="10.7109375" style="8" customWidth="1"/>
    <col min="20" max="20" width="10.85546875" style="8" customWidth="1"/>
    <col min="21" max="16384" width="9.140625" style="8"/>
  </cols>
  <sheetData>
    <row r="1" spans="1:17" ht="5.0999999999999996" customHeight="1">
      <c r="A1" s="118"/>
    </row>
    <row r="2" spans="1:17" ht="15" customHeight="1">
      <c r="A2" s="343" t="s">
        <v>122</v>
      </c>
      <c r="B2" s="343"/>
      <c r="C2" s="343"/>
      <c r="D2" s="343"/>
      <c r="E2" s="343"/>
      <c r="F2" s="343"/>
      <c r="G2" s="343"/>
      <c r="H2" s="343"/>
      <c r="I2" s="343"/>
      <c r="J2" s="343"/>
      <c r="K2" s="343"/>
      <c r="L2" s="343"/>
      <c r="M2" s="343"/>
      <c r="N2" s="343"/>
      <c r="O2" s="343"/>
      <c r="P2" s="343"/>
      <c r="Q2" s="343"/>
    </row>
    <row r="3" spans="1:17" ht="5.0999999999999996" customHeight="1">
      <c r="A3" s="118"/>
    </row>
    <row r="4" spans="1:17" ht="50.1" customHeight="1">
      <c r="A4" s="413" t="s">
        <v>264</v>
      </c>
      <c r="B4" s="344"/>
      <c r="C4" s="344"/>
      <c r="D4" s="344"/>
      <c r="E4" s="344"/>
      <c r="F4" s="344"/>
      <c r="G4" s="344"/>
      <c r="H4" s="344"/>
      <c r="I4" s="344"/>
      <c r="J4" s="344"/>
      <c r="K4" s="344"/>
      <c r="L4" s="344"/>
      <c r="M4" s="344"/>
      <c r="N4" s="344"/>
      <c r="O4" s="344"/>
      <c r="P4" s="344"/>
      <c r="Q4" s="344"/>
    </row>
    <row r="5" spans="1:17" ht="15" customHeight="1"/>
    <row r="6" spans="1:17" ht="15" customHeight="1">
      <c r="A6" s="89" t="s">
        <v>276</v>
      </c>
      <c r="Q6" s="11" t="s">
        <v>123</v>
      </c>
    </row>
    <row r="7" spans="1:17" ht="24.95" customHeight="1">
      <c r="A7" s="414" t="s">
        <v>256</v>
      </c>
      <c r="B7" s="319"/>
      <c r="C7" s="415" t="s">
        <v>257</v>
      </c>
      <c r="D7" s="416"/>
      <c r="E7" s="416"/>
      <c r="F7" s="416" t="s">
        <v>124</v>
      </c>
      <c r="G7" s="416"/>
      <c r="H7" s="416"/>
      <c r="I7" s="415" t="s">
        <v>258</v>
      </c>
      <c r="J7" s="416"/>
      <c r="K7" s="416"/>
      <c r="L7" s="416" t="s">
        <v>125</v>
      </c>
      <c r="M7" s="416"/>
      <c r="N7" s="416"/>
      <c r="O7" s="406" t="s">
        <v>126</v>
      </c>
      <c r="P7" s="406"/>
      <c r="Q7" s="406"/>
    </row>
    <row r="8" spans="1:17" ht="24.95" customHeight="1">
      <c r="A8" s="319"/>
      <c r="B8" s="319"/>
      <c r="C8" s="416"/>
      <c r="D8" s="416"/>
      <c r="E8" s="416"/>
      <c r="F8" s="416"/>
      <c r="G8" s="416"/>
      <c r="H8" s="416"/>
      <c r="I8" s="416"/>
      <c r="J8" s="416"/>
      <c r="K8" s="416"/>
      <c r="L8" s="416"/>
      <c r="M8" s="416"/>
      <c r="N8" s="416"/>
      <c r="O8" s="406"/>
      <c r="P8" s="406"/>
      <c r="Q8" s="406"/>
    </row>
    <row r="9" spans="1:17" ht="24.95" customHeight="1">
      <c r="A9" s="319"/>
      <c r="B9" s="319"/>
      <c r="C9" s="407" t="s">
        <v>127</v>
      </c>
      <c r="D9" s="407"/>
      <c r="E9" s="407"/>
      <c r="F9" s="407" t="s">
        <v>128</v>
      </c>
      <c r="G9" s="407"/>
      <c r="H9" s="407"/>
      <c r="I9" s="407" t="s">
        <v>129</v>
      </c>
      <c r="J9" s="407"/>
      <c r="K9" s="407"/>
      <c r="L9" s="407" t="s">
        <v>130</v>
      </c>
      <c r="M9" s="407"/>
      <c r="N9" s="407"/>
      <c r="O9" s="412" t="s">
        <v>131</v>
      </c>
      <c r="P9" s="412"/>
      <c r="Q9" s="412"/>
    </row>
    <row r="10" spans="1:17" ht="18" customHeight="1">
      <c r="A10" s="402" t="s">
        <v>132</v>
      </c>
      <c r="B10" s="402"/>
      <c r="C10" s="403">
        <v>317969</v>
      </c>
      <c r="D10" s="403"/>
      <c r="E10" s="403"/>
      <c r="F10" s="404">
        <v>283339</v>
      </c>
      <c r="G10" s="404"/>
      <c r="H10" s="404"/>
      <c r="I10" s="405">
        <f>F10/C10</f>
        <v>0.89109001191940096</v>
      </c>
      <c r="J10" s="405"/>
      <c r="K10" s="405"/>
      <c r="L10" s="409">
        <v>281145</v>
      </c>
      <c r="M10" s="409"/>
      <c r="N10" s="409"/>
      <c r="O10" s="410">
        <f t="shared" ref="O10:O20" si="0">L10/F10*100</f>
        <v>99.225662545572618</v>
      </c>
      <c r="P10" s="410"/>
      <c r="Q10" s="410"/>
    </row>
    <row r="11" spans="1:17" ht="18" customHeight="1">
      <c r="A11" s="393" t="s">
        <v>133</v>
      </c>
      <c r="B11" s="393"/>
      <c r="C11" s="352">
        <v>119558</v>
      </c>
      <c r="D11" s="352"/>
      <c r="E11" s="352"/>
      <c r="F11" s="353">
        <v>80691</v>
      </c>
      <c r="G11" s="353"/>
      <c r="H11" s="353"/>
      <c r="I11" s="408">
        <f t="shared" ref="I11:I20" si="1">F11/C11</f>
        <v>0.67491092189564894</v>
      </c>
      <c r="J11" s="408"/>
      <c r="K11" s="408"/>
      <c r="L11" s="411">
        <v>64757</v>
      </c>
      <c r="M11" s="411"/>
      <c r="N11" s="411"/>
      <c r="O11" s="401">
        <f t="shared" si="0"/>
        <v>80.253064158332393</v>
      </c>
      <c r="P11" s="401"/>
      <c r="Q11" s="401"/>
    </row>
    <row r="12" spans="1:17" ht="18" customHeight="1">
      <c r="A12" s="393" t="s">
        <v>134</v>
      </c>
      <c r="B12" s="393"/>
      <c r="C12" s="383">
        <v>93751</v>
      </c>
      <c r="D12" s="383"/>
      <c r="E12" s="383"/>
      <c r="F12" s="384">
        <v>86319</v>
      </c>
      <c r="G12" s="384"/>
      <c r="H12" s="384"/>
      <c r="I12" s="385">
        <f t="shared" si="1"/>
        <v>0.92072617892075814</v>
      </c>
      <c r="J12" s="385"/>
      <c r="K12" s="385"/>
      <c r="L12" s="386">
        <v>82897</v>
      </c>
      <c r="M12" s="386"/>
      <c r="N12" s="386"/>
      <c r="O12" s="387">
        <f t="shared" si="0"/>
        <v>96.03563525990802</v>
      </c>
      <c r="P12" s="387"/>
      <c r="Q12" s="387"/>
    </row>
    <row r="13" spans="1:17" ht="18" customHeight="1">
      <c r="A13" s="393" t="s">
        <v>135</v>
      </c>
      <c r="B13" s="393"/>
      <c r="C13" s="383">
        <v>54784</v>
      </c>
      <c r="D13" s="383"/>
      <c r="E13" s="383"/>
      <c r="F13" s="384">
        <v>8343</v>
      </c>
      <c r="G13" s="384"/>
      <c r="H13" s="384"/>
      <c r="I13" s="385">
        <f t="shared" si="1"/>
        <v>0.1522889894859813</v>
      </c>
      <c r="J13" s="385"/>
      <c r="K13" s="385"/>
      <c r="L13" s="386">
        <v>5060</v>
      </c>
      <c r="M13" s="386"/>
      <c r="N13" s="386"/>
      <c r="O13" s="387">
        <f t="shared" si="0"/>
        <v>60.649646410164202</v>
      </c>
      <c r="P13" s="387"/>
      <c r="Q13" s="387"/>
    </row>
    <row r="14" spans="1:17" ht="18" customHeight="1">
      <c r="A14" s="393" t="s">
        <v>136</v>
      </c>
      <c r="B14" s="393"/>
      <c r="C14" s="383">
        <v>48199</v>
      </c>
      <c r="D14" s="383"/>
      <c r="E14" s="383"/>
      <c r="F14" s="384">
        <v>13519</v>
      </c>
      <c r="G14" s="384"/>
      <c r="H14" s="384"/>
      <c r="I14" s="385">
        <f t="shared" si="1"/>
        <v>0.28048299757256373</v>
      </c>
      <c r="J14" s="385"/>
      <c r="K14" s="385"/>
      <c r="L14" s="386">
        <v>6753</v>
      </c>
      <c r="M14" s="386"/>
      <c r="N14" s="386"/>
      <c r="O14" s="387">
        <f t="shared" si="0"/>
        <v>49.951919520674601</v>
      </c>
      <c r="P14" s="387"/>
      <c r="Q14" s="387"/>
    </row>
    <row r="15" spans="1:17" ht="18" customHeight="1">
      <c r="A15" s="395" t="s">
        <v>137</v>
      </c>
      <c r="B15" s="395"/>
      <c r="C15" s="396">
        <v>112413</v>
      </c>
      <c r="D15" s="396"/>
      <c r="E15" s="396"/>
      <c r="F15" s="397">
        <v>110163</v>
      </c>
      <c r="G15" s="397"/>
      <c r="H15" s="397"/>
      <c r="I15" s="398">
        <f t="shared" si="1"/>
        <v>0.97998452136318748</v>
      </c>
      <c r="J15" s="398"/>
      <c r="K15" s="398"/>
      <c r="L15" s="399">
        <v>105132</v>
      </c>
      <c r="M15" s="399"/>
      <c r="N15" s="399"/>
      <c r="O15" s="400">
        <f t="shared" si="0"/>
        <v>95.433130906021077</v>
      </c>
      <c r="P15" s="400"/>
      <c r="Q15" s="400"/>
    </row>
    <row r="16" spans="1:17" s="118" customFormat="1" ht="18" customHeight="1">
      <c r="A16" s="393" t="s">
        <v>138</v>
      </c>
      <c r="B16" s="393"/>
      <c r="C16" s="394">
        <v>60472</v>
      </c>
      <c r="D16" s="394"/>
      <c r="E16" s="394"/>
      <c r="F16" s="318">
        <v>36947</v>
      </c>
      <c r="G16" s="318"/>
      <c r="H16" s="318"/>
      <c r="I16" s="385">
        <f t="shared" si="1"/>
        <v>0.6109769810821537</v>
      </c>
      <c r="J16" s="385"/>
      <c r="K16" s="385"/>
      <c r="L16" s="388">
        <v>36208</v>
      </c>
      <c r="M16" s="388"/>
      <c r="N16" s="388"/>
      <c r="O16" s="387">
        <f t="shared" si="0"/>
        <v>97.999837605218289</v>
      </c>
      <c r="P16" s="387"/>
      <c r="Q16" s="387"/>
    </row>
    <row r="17" spans="1:21" ht="18" customHeight="1">
      <c r="A17" s="393" t="s">
        <v>139</v>
      </c>
      <c r="B17" s="393"/>
      <c r="C17" s="383">
        <v>58940</v>
      </c>
      <c r="D17" s="383"/>
      <c r="E17" s="383"/>
      <c r="F17" s="384">
        <v>35514</v>
      </c>
      <c r="G17" s="384"/>
      <c r="H17" s="384"/>
      <c r="I17" s="385">
        <f t="shared" si="1"/>
        <v>0.60254496097726506</v>
      </c>
      <c r="J17" s="385"/>
      <c r="K17" s="385"/>
      <c r="L17" s="386">
        <v>30407</v>
      </c>
      <c r="M17" s="386"/>
      <c r="N17" s="386"/>
      <c r="O17" s="387">
        <f t="shared" si="0"/>
        <v>85.619755589345047</v>
      </c>
      <c r="P17" s="387"/>
      <c r="Q17" s="387"/>
    </row>
    <row r="18" spans="1:21" ht="18" customHeight="1">
      <c r="A18" s="393" t="s">
        <v>140</v>
      </c>
      <c r="B18" s="393"/>
      <c r="C18" s="383">
        <v>136330</v>
      </c>
      <c r="D18" s="383"/>
      <c r="E18" s="383"/>
      <c r="F18" s="384">
        <v>130483</v>
      </c>
      <c r="G18" s="384"/>
      <c r="H18" s="384"/>
      <c r="I18" s="385">
        <f t="shared" si="1"/>
        <v>0.95711142081713485</v>
      </c>
      <c r="J18" s="385"/>
      <c r="K18" s="385"/>
      <c r="L18" s="386">
        <v>105983</v>
      </c>
      <c r="M18" s="386"/>
      <c r="N18" s="386"/>
      <c r="O18" s="387">
        <f t="shared" si="0"/>
        <v>81.223607673030202</v>
      </c>
      <c r="P18" s="387"/>
      <c r="Q18" s="387"/>
    </row>
    <row r="19" spans="1:21" ht="18" customHeight="1">
      <c r="A19" s="382" t="s">
        <v>141</v>
      </c>
      <c r="B19" s="382"/>
      <c r="C19" s="383">
        <v>58794</v>
      </c>
      <c r="D19" s="383"/>
      <c r="E19" s="383"/>
      <c r="F19" s="384">
        <v>40081</v>
      </c>
      <c r="G19" s="384"/>
      <c r="H19" s="384"/>
      <c r="I19" s="385">
        <f t="shared" si="1"/>
        <v>0.68171922304997112</v>
      </c>
      <c r="J19" s="385"/>
      <c r="K19" s="385"/>
      <c r="L19" s="386">
        <v>33937</v>
      </c>
      <c r="M19" s="386"/>
      <c r="N19" s="386"/>
      <c r="O19" s="387">
        <f t="shared" si="0"/>
        <v>84.671041141688079</v>
      </c>
      <c r="P19" s="387"/>
      <c r="Q19" s="387"/>
    </row>
    <row r="20" spans="1:21" ht="18" customHeight="1">
      <c r="A20" s="379" t="s">
        <v>142</v>
      </c>
      <c r="B20" s="379"/>
      <c r="C20" s="380">
        <v>40972</v>
      </c>
      <c r="D20" s="380"/>
      <c r="E20" s="380"/>
      <c r="F20" s="389">
        <v>8077</v>
      </c>
      <c r="G20" s="389"/>
      <c r="H20" s="389"/>
      <c r="I20" s="390">
        <f t="shared" si="1"/>
        <v>0.19713462852679878</v>
      </c>
      <c r="J20" s="390"/>
      <c r="K20" s="390"/>
      <c r="L20" s="391">
        <v>4290</v>
      </c>
      <c r="M20" s="391"/>
      <c r="N20" s="391"/>
      <c r="O20" s="392">
        <f t="shared" si="0"/>
        <v>53.113779868763153</v>
      </c>
      <c r="P20" s="392"/>
      <c r="Q20" s="392"/>
    </row>
    <row r="21" spans="1:21" ht="15" customHeight="1">
      <c r="A21" s="8" t="s">
        <v>265</v>
      </c>
      <c r="P21" s="108"/>
      <c r="Q21" s="100" t="s">
        <v>143</v>
      </c>
    </row>
    <row r="22" spans="1:21" ht="15" customHeight="1">
      <c r="A22" s="8" t="s">
        <v>144</v>
      </c>
    </row>
    <row r="23" spans="1:21" ht="15" customHeight="1">
      <c r="A23" s="8" t="s">
        <v>145</v>
      </c>
    </row>
    <row r="24" spans="1:21" ht="15" customHeight="1"/>
    <row r="25" spans="1:21" ht="15" customHeight="1">
      <c r="A25" s="8" t="s">
        <v>146</v>
      </c>
      <c r="Q25" s="11" t="s">
        <v>147</v>
      </c>
    </row>
    <row r="26" spans="1:21" ht="30" customHeight="1">
      <c r="A26" s="319" t="s">
        <v>101</v>
      </c>
      <c r="B26" s="381" t="s">
        <v>46</v>
      </c>
      <c r="C26" s="381"/>
      <c r="D26" s="289" t="s">
        <v>148</v>
      </c>
      <c r="E26" s="289"/>
      <c r="F26" s="289"/>
      <c r="G26" s="289"/>
      <c r="H26" s="289" t="s">
        <v>149</v>
      </c>
      <c r="I26" s="289"/>
      <c r="J26" s="289"/>
      <c r="K26" s="289"/>
      <c r="L26" s="294" t="s">
        <v>150</v>
      </c>
      <c r="M26" s="294"/>
      <c r="N26" s="294"/>
      <c r="O26" s="294"/>
      <c r="P26" s="294"/>
      <c r="Q26" s="294"/>
      <c r="U26" s="108"/>
    </row>
    <row r="27" spans="1:21" ht="30" customHeight="1">
      <c r="A27" s="319"/>
      <c r="B27" s="159" t="s">
        <v>151</v>
      </c>
      <c r="C27" s="160"/>
      <c r="D27" s="313" t="s">
        <v>152</v>
      </c>
      <c r="E27" s="313"/>
      <c r="F27" s="313" t="s">
        <v>153</v>
      </c>
      <c r="G27" s="313"/>
      <c r="H27" s="313" t="s">
        <v>152</v>
      </c>
      <c r="I27" s="313"/>
      <c r="J27" s="313" t="s">
        <v>154</v>
      </c>
      <c r="K27" s="313"/>
      <c r="L27" s="313" t="s">
        <v>155</v>
      </c>
      <c r="M27" s="313"/>
      <c r="N27" s="313" t="s">
        <v>156</v>
      </c>
      <c r="O27" s="313"/>
      <c r="P27" s="378" t="s">
        <v>157</v>
      </c>
      <c r="Q27" s="378"/>
      <c r="U27" s="108"/>
    </row>
    <row r="28" spans="1:21" s="127" customFormat="1" ht="18" customHeight="1">
      <c r="A28" s="10" t="s">
        <v>75</v>
      </c>
      <c r="B28" s="364">
        <v>109848</v>
      </c>
      <c r="C28" s="365"/>
      <c r="D28" s="365">
        <v>36239</v>
      </c>
      <c r="E28" s="365"/>
      <c r="F28" s="365">
        <v>106199</v>
      </c>
      <c r="G28" s="365"/>
      <c r="H28" s="365">
        <v>36220</v>
      </c>
      <c r="I28" s="365"/>
      <c r="J28" s="365">
        <v>102793</v>
      </c>
      <c r="K28" s="365"/>
      <c r="L28" s="374">
        <f>F28/B28</f>
        <v>0.96678137062122205</v>
      </c>
      <c r="M28" s="374"/>
      <c r="N28" s="374">
        <f>J28/B28</f>
        <v>0.93577488893744087</v>
      </c>
      <c r="O28" s="374"/>
      <c r="P28" s="373">
        <f>J28/F28</f>
        <v>0.96792813491652463</v>
      </c>
      <c r="Q28" s="373"/>
      <c r="U28" s="153"/>
    </row>
    <row r="29" spans="1:21" s="118" customFormat="1" ht="18" customHeight="1">
      <c r="A29" s="10" t="s">
        <v>76</v>
      </c>
      <c r="B29" s="346">
        <v>110825</v>
      </c>
      <c r="C29" s="318"/>
      <c r="D29" s="318">
        <v>36860</v>
      </c>
      <c r="E29" s="318"/>
      <c r="F29" s="318">
        <v>107084</v>
      </c>
      <c r="G29" s="318"/>
      <c r="H29" s="318">
        <v>36657</v>
      </c>
      <c r="I29" s="318"/>
      <c r="J29" s="318">
        <v>103313</v>
      </c>
      <c r="K29" s="318"/>
      <c r="L29" s="374">
        <f>F29/B29</f>
        <v>0.966244078502143</v>
      </c>
      <c r="M29" s="374"/>
      <c r="N29" s="374">
        <f>J29/B29</f>
        <v>0.93221745995939542</v>
      </c>
      <c r="O29" s="374"/>
      <c r="P29" s="373">
        <f>J29/F29</f>
        <v>0.96478465503716704</v>
      </c>
      <c r="Q29" s="373"/>
      <c r="U29" s="119"/>
    </row>
    <row r="30" spans="1:21" s="127" customFormat="1" ht="18" customHeight="1">
      <c r="A30" s="10" t="s">
        <v>77</v>
      </c>
      <c r="B30" s="346">
        <v>111465</v>
      </c>
      <c r="C30" s="318"/>
      <c r="D30" s="318">
        <v>37435</v>
      </c>
      <c r="E30" s="318"/>
      <c r="F30" s="318">
        <v>107862</v>
      </c>
      <c r="G30" s="318"/>
      <c r="H30" s="318">
        <v>37036</v>
      </c>
      <c r="I30" s="318"/>
      <c r="J30" s="318">
        <v>103764</v>
      </c>
      <c r="K30" s="318"/>
      <c r="L30" s="374">
        <f>F30/B30</f>
        <v>0.96767595209258517</v>
      </c>
      <c r="M30" s="374"/>
      <c r="N30" s="374">
        <f>J30/B30</f>
        <v>0.93091104831112903</v>
      </c>
      <c r="O30" s="374"/>
      <c r="P30" s="373">
        <f>J30/F30</f>
        <v>0.96200700895588809</v>
      </c>
      <c r="Q30" s="373"/>
      <c r="U30" s="153"/>
    </row>
    <row r="31" spans="1:21" s="127" customFormat="1" ht="18" customHeight="1">
      <c r="A31" s="77" t="s">
        <v>78</v>
      </c>
      <c r="B31" s="352">
        <v>112026</v>
      </c>
      <c r="C31" s="352"/>
      <c r="D31" s="353">
        <v>38105</v>
      </c>
      <c r="E31" s="353"/>
      <c r="F31" s="353">
        <v>108889</v>
      </c>
      <c r="G31" s="353"/>
      <c r="H31" s="353">
        <v>40381</v>
      </c>
      <c r="I31" s="353"/>
      <c r="J31" s="353">
        <v>104363</v>
      </c>
      <c r="K31" s="353"/>
      <c r="L31" s="374">
        <f>F31/B31</f>
        <v>0.97199757199221615</v>
      </c>
      <c r="M31" s="374"/>
      <c r="N31" s="374">
        <f>J31/B31</f>
        <v>0.93159623658793489</v>
      </c>
      <c r="O31" s="374"/>
      <c r="P31" s="373">
        <f>J31/F31</f>
        <v>0.95843473629108544</v>
      </c>
      <c r="Q31" s="373"/>
      <c r="U31" s="153"/>
    </row>
    <row r="32" spans="1:21" s="127" customFormat="1" ht="18" customHeight="1" thickBot="1">
      <c r="A32" s="83" t="s">
        <v>271</v>
      </c>
      <c r="B32" s="377">
        <v>113001</v>
      </c>
      <c r="C32" s="377"/>
      <c r="D32" s="326">
        <v>39036</v>
      </c>
      <c r="E32" s="326"/>
      <c r="F32" s="326">
        <v>110163</v>
      </c>
      <c r="G32" s="326"/>
      <c r="H32" s="326">
        <v>38187</v>
      </c>
      <c r="I32" s="326"/>
      <c r="J32" s="326">
        <v>105132</v>
      </c>
      <c r="K32" s="326"/>
      <c r="L32" s="375">
        <f>F32/B32</f>
        <v>0.97488517800727426</v>
      </c>
      <c r="M32" s="375"/>
      <c r="N32" s="375">
        <f>J32/B32</f>
        <v>0.93036344811107863</v>
      </c>
      <c r="O32" s="375"/>
      <c r="P32" s="376">
        <f>J32/F32</f>
        <v>0.9543313090602108</v>
      </c>
      <c r="Q32" s="376"/>
      <c r="U32" s="153"/>
    </row>
    <row r="33" spans="1:22" ht="15" customHeight="1">
      <c r="A33" s="8" t="s">
        <v>266</v>
      </c>
      <c r="P33" s="108"/>
      <c r="Q33" s="100" t="s">
        <v>143</v>
      </c>
      <c r="V33" s="108"/>
    </row>
    <row r="34" spans="1:22" ht="15" customHeight="1">
      <c r="A34" s="8" t="s">
        <v>158</v>
      </c>
    </row>
    <row r="35" spans="1:22" ht="15" customHeight="1"/>
    <row r="36" spans="1:22" ht="15" customHeight="1">
      <c r="A36" s="8" t="s">
        <v>159</v>
      </c>
      <c r="O36" s="108"/>
      <c r="P36" s="108"/>
      <c r="Q36" s="100" t="s">
        <v>160</v>
      </c>
    </row>
    <row r="37" spans="1:22" ht="30" customHeight="1">
      <c r="A37" s="367" t="s">
        <v>45</v>
      </c>
      <c r="B37" s="368"/>
      <c r="C37" s="369" t="s">
        <v>161</v>
      </c>
      <c r="D37" s="369"/>
      <c r="E37" s="369"/>
      <c r="F37" s="369"/>
      <c r="G37" s="369"/>
      <c r="H37" s="290" t="s">
        <v>162</v>
      </c>
      <c r="I37" s="290"/>
      <c r="J37" s="290"/>
      <c r="K37" s="290"/>
      <c r="L37" s="290"/>
      <c r="M37" s="370" t="s">
        <v>259</v>
      </c>
      <c r="N37" s="371"/>
      <c r="O37" s="371"/>
      <c r="P37" s="371"/>
      <c r="Q37" s="372"/>
    </row>
    <row r="38" spans="1:22" s="127" customFormat="1" ht="18" customHeight="1">
      <c r="A38" s="362">
        <v>19</v>
      </c>
      <c r="B38" s="363"/>
      <c r="C38" s="364">
        <v>4</v>
      </c>
      <c r="D38" s="365"/>
      <c r="E38" s="365"/>
      <c r="F38" s="365"/>
      <c r="G38" s="365"/>
      <c r="H38" s="365">
        <v>950</v>
      </c>
      <c r="I38" s="365"/>
      <c r="J38" s="365"/>
      <c r="K38" s="365"/>
      <c r="L38" s="365"/>
      <c r="M38" s="365">
        <v>237</v>
      </c>
      <c r="N38" s="365"/>
      <c r="O38" s="365"/>
      <c r="P38" s="365"/>
      <c r="Q38" s="366"/>
    </row>
    <row r="39" spans="1:22" s="118" customFormat="1" ht="18" customHeight="1">
      <c r="A39" s="348">
        <v>20</v>
      </c>
      <c r="B39" s="349"/>
      <c r="C39" s="346">
        <v>11</v>
      </c>
      <c r="D39" s="318"/>
      <c r="E39" s="318"/>
      <c r="F39" s="318"/>
      <c r="G39" s="318"/>
      <c r="H39" s="318">
        <v>2710</v>
      </c>
      <c r="I39" s="318"/>
      <c r="J39" s="318"/>
      <c r="K39" s="318"/>
      <c r="L39" s="318"/>
      <c r="M39" s="318">
        <v>246</v>
      </c>
      <c r="N39" s="318"/>
      <c r="O39" s="318"/>
      <c r="P39" s="318"/>
      <c r="Q39" s="347"/>
    </row>
    <row r="40" spans="1:22" s="127" customFormat="1" ht="18" customHeight="1">
      <c r="A40" s="348">
        <v>21</v>
      </c>
      <c r="B40" s="349"/>
      <c r="C40" s="346">
        <v>3</v>
      </c>
      <c r="D40" s="318"/>
      <c r="E40" s="318"/>
      <c r="F40" s="318"/>
      <c r="G40" s="318"/>
      <c r="H40" s="318">
        <v>1040</v>
      </c>
      <c r="I40" s="318"/>
      <c r="J40" s="318"/>
      <c r="K40" s="318"/>
      <c r="L40" s="318"/>
      <c r="M40" s="318">
        <v>346</v>
      </c>
      <c r="N40" s="318"/>
      <c r="O40" s="318"/>
      <c r="P40" s="318"/>
      <c r="Q40" s="347"/>
    </row>
    <row r="41" spans="1:22" s="127" customFormat="1" ht="18" customHeight="1">
      <c r="A41" s="350">
        <v>22</v>
      </c>
      <c r="B41" s="351"/>
      <c r="C41" s="352">
        <v>6</v>
      </c>
      <c r="D41" s="352"/>
      <c r="E41" s="352"/>
      <c r="F41" s="352"/>
      <c r="G41" s="352"/>
      <c r="H41" s="353">
        <v>1760</v>
      </c>
      <c r="I41" s="353"/>
      <c r="J41" s="353"/>
      <c r="K41" s="353"/>
      <c r="L41" s="353"/>
      <c r="M41" s="354">
        <v>293</v>
      </c>
      <c r="N41" s="354"/>
      <c r="O41" s="354"/>
      <c r="P41" s="354"/>
      <c r="Q41" s="355"/>
    </row>
    <row r="42" spans="1:22" s="127" customFormat="1" ht="18" customHeight="1" thickBot="1">
      <c r="A42" s="356">
        <v>23</v>
      </c>
      <c r="B42" s="357"/>
      <c r="C42" s="358">
        <v>6</v>
      </c>
      <c r="D42" s="358"/>
      <c r="E42" s="358"/>
      <c r="F42" s="358"/>
      <c r="G42" s="358"/>
      <c r="H42" s="359">
        <v>1680</v>
      </c>
      <c r="I42" s="359"/>
      <c r="J42" s="359"/>
      <c r="K42" s="359"/>
      <c r="L42" s="359"/>
      <c r="M42" s="360">
        <v>280</v>
      </c>
      <c r="N42" s="360"/>
      <c r="O42" s="360"/>
      <c r="P42" s="360"/>
      <c r="Q42" s="361"/>
    </row>
    <row r="43" spans="1:22" ht="15" customHeight="1">
      <c r="M43" s="108"/>
      <c r="N43" s="108"/>
      <c r="P43" s="108"/>
      <c r="Q43" s="100" t="s">
        <v>143</v>
      </c>
    </row>
    <row r="44" spans="1:22" ht="15" customHeight="1"/>
    <row r="45" spans="1:22" ht="15" customHeight="1"/>
  </sheetData>
  <sheetProtection selectLockedCells="1" selectUnlockedCells="1"/>
  <mergeCells count="155">
    <mergeCell ref="A2:Q2"/>
    <mergeCell ref="A4:Q4"/>
    <mergeCell ref="A7:B9"/>
    <mergeCell ref="C7:E8"/>
    <mergeCell ref="F7:H8"/>
    <mergeCell ref="I7:K8"/>
    <mergeCell ref="L7:N8"/>
    <mergeCell ref="O7:Q8"/>
    <mergeCell ref="C9:E9"/>
    <mergeCell ref="F9:H9"/>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5:B15"/>
    <mergeCell ref="C15:E15"/>
    <mergeCell ref="F15:H15"/>
    <mergeCell ref="I15:K15"/>
    <mergeCell ref="F16:H16"/>
    <mergeCell ref="I16:K16"/>
    <mergeCell ref="L14:N14"/>
    <mergeCell ref="O14:Q14"/>
    <mergeCell ref="L13:N13"/>
    <mergeCell ref="O13:Q13"/>
    <mergeCell ref="L15:N15"/>
    <mergeCell ref="O15:Q15"/>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L28:M28"/>
    <mergeCell ref="N28:O28"/>
    <mergeCell ref="P28:Q28"/>
    <mergeCell ref="B29:C29"/>
    <mergeCell ref="D29:E29"/>
    <mergeCell ref="F29:G29"/>
    <mergeCell ref="H29:I29"/>
    <mergeCell ref="N29:O29"/>
    <mergeCell ref="P29:Q29"/>
    <mergeCell ref="B28:C28"/>
    <mergeCell ref="J29:K29"/>
    <mergeCell ref="L29:M29"/>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P30:Q30"/>
    <mergeCell ref="N31:O31"/>
    <mergeCell ref="P31:Q31"/>
    <mergeCell ref="N32:O32"/>
    <mergeCell ref="P32:Q32"/>
    <mergeCell ref="L31:M31"/>
    <mergeCell ref="L30:M30"/>
    <mergeCell ref="N30:O30"/>
    <mergeCell ref="J32:K32"/>
    <mergeCell ref="L32:M32"/>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H32:I32"/>
    <mergeCell ref="A41:B41"/>
    <mergeCell ref="C41:G41"/>
    <mergeCell ref="H41:L41"/>
    <mergeCell ref="M41:Q41"/>
    <mergeCell ref="A37:B37"/>
    <mergeCell ref="C37:G37"/>
    <mergeCell ref="H37:L37"/>
    <mergeCell ref="M37:Q37"/>
  </mergeCells>
  <phoneticPr fontId="21"/>
  <printOptions horizontalCentered="1"/>
  <pageMargins left="0.59055118110236227" right="0.59055118110236227" top="0.59055118110236227" bottom="0.59055118110236227" header="0.39370078740157483" footer="0.39370078740157483"/>
  <pageSetup paperSize="9" firstPageNumber="104" orientation="portrait" useFirstPageNumber="1" horizontalDpi="300" verticalDpi="300" r:id="rId1"/>
  <headerFooter alignWithMargins="0">
    <oddHeader>&amp;L上下水道及び電気</oddHeader>
    <oddFooter>&amp;C&amp;11－&amp;P－</oddFooter>
  </headerFooter>
</worksheet>
</file>

<file path=xl/worksheets/sheet5.xml><?xml version="1.0" encoding="utf-8"?>
<worksheet xmlns="http://schemas.openxmlformats.org/spreadsheetml/2006/main" xmlns:r="http://schemas.openxmlformats.org/officeDocument/2006/relationships">
  <dimension ref="A1:I33"/>
  <sheetViews>
    <sheetView view="pageBreakPreview" zoomScale="115" zoomScaleNormal="100" zoomScaleSheetLayoutView="115" workbookViewId="0">
      <selection activeCell="E15" sqref="E15"/>
    </sheetView>
  </sheetViews>
  <sheetFormatPr defaultRowHeight="17.100000000000001" customHeight="1"/>
  <cols>
    <col min="1" max="1" width="3.28515625" style="163" customWidth="1"/>
    <col min="2" max="2" width="2.28515625" style="163" customWidth="1"/>
    <col min="3" max="3" width="22.85546875" style="163" customWidth="1"/>
    <col min="4" max="4" width="2.7109375" style="163" customWidth="1"/>
    <col min="5" max="5" width="13" style="162" customWidth="1"/>
    <col min="6" max="9" width="13" style="126" customWidth="1"/>
    <col min="10" max="16384" width="9.140625" style="163"/>
  </cols>
  <sheetData>
    <row r="1" spans="1:9" ht="5.0999999999999996" customHeight="1">
      <c r="A1" s="8"/>
      <c r="B1" s="8"/>
      <c r="C1" s="8"/>
      <c r="D1" s="8"/>
    </row>
    <row r="2" spans="1:9" ht="15" customHeight="1" thickBot="1">
      <c r="A2" s="8" t="s">
        <v>163</v>
      </c>
      <c r="B2" s="8"/>
      <c r="C2" s="8"/>
      <c r="D2" s="8"/>
    </row>
    <row r="3" spans="1:9" ht="30" customHeight="1">
      <c r="A3" s="367" t="s">
        <v>164</v>
      </c>
      <c r="B3" s="368"/>
      <c r="C3" s="368"/>
      <c r="D3" s="368"/>
      <c r="E3" s="58" t="s">
        <v>24</v>
      </c>
      <c r="F3" s="91" t="s">
        <v>25</v>
      </c>
      <c r="G3" s="101" t="s">
        <v>26</v>
      </c>
      <c r="H3" s="91" t="s">
        <v>27</v>
      </c>
      <c r="I3" s="102" t="s">
        <v>268</v>
      </c>
    </row>
    <row r="4" spans="1:9" ht="20.100000000000001" customHeight="1">
      <c r="A4" s="164"/>
      <c r="B4" s="419" t="s">
        <v>165</v>
      </c>
      <c r="C4" s="419"/>
      <c r="D4" s="165"/>
      <c r="E4" s="166">
        <v>1909</v>
      </c>
      <c r="F4" s="79">
        <v>1909</v>
      </c>
      <c r="G4" s="79">
        <v>1909</v>
      </c>
      <c r="H4" s="78">
        <v>1927</v>
      </c>
      <c r="I4" s="167">
        <v>1927.3</v>
      </c>
    </row>
    <row r="5" spans="1:9" ht="20.100000000000001" customHeight="1">
      <c r="A5" s="164"/>
      <c r="B5" s="420" t="s">
        <v>166</v>
      </c>
      <c r="C5" s="420"/>
      <c r="D5" s="165"/>
      <c r="E5" s="166">
        <v>2290</v>
      </c>
      <c r="F5" s="79">
        <v>2290</v>
      </c>
      <c r="G5" s="79">
        <v>2290</v>
      </c>
      <c r="H5" s="79">
        <v>2147.1</v>
      </c>
      <c r="I5" s="168">
        <v>2147.1</v>
      </c>
    </row>
    <row r="6" spans="1:9" ht="20.100000000000001" customHeight="1">
      <c r="A6" s="164"/>
      <c r="B6" s="420" t="s">
        <v>167</v>
      </c>
      <c r="C6" s="420"/>
      <c r="D6" s="165"/>
      <c r="E6" s="166">
        <v>1454.7</v>
      </c>
      <c r="F6" s="79">
        <v>1454.7</v>
      </c>
      <c r="G6" s="79">
        <v>1454.7</v>
      </c>
      <c r="H6" s="79">
        <v>1454.7</v>
      </c>
      <c r="I6" s="168">
        <v>1454.7</v>
      </c>
    </row>
    <row r="7" spans="1:9" ht="20.100000000000001" customHeight="1">
      <c r="A7" s="164"/>
      <c r="B7" s="420" t="s">
        <v>168</v>
      </c>
      <c r="C7" s="420"/>
      <c r="D7" s="165"/>
      <c r="E7" s="166">
        <v>1798</v>
      </c>
      <c r="F7" s="79">
        <v>1798</v>
      </c>
      <c r="G7" s="79">
        <v>1798</v>
      </c>
      <c r="H7" s="79">
        <v>1817.2</v>
      </c>
      <c r="I7" s="168">
        <v>1817.2</v>
      </c>
    </row>
    <row r="8" spans="1:9" ht="20.100000000000001" customHeight="1">
      <c r="A8" s="164"/>
      <c r="B8" s="420" t="s">
        <v>169</v>
      </c>
      <c r="C8" s="420"/>
      <c r="D8" s="165"/>
      <c r="E8" s="166">
        <v>1539.14</v>
      </c>
      <c r="F8" s="79">
        <v>1543.03</v>
      </c>
      <c r="G8" s="79">
        <v>1543.72</v>
      </c>
      <c r="H8" s="79">
        <v>1545.28</v>
      </c>
      <c r="I8" s="168">
        <v>1545.38</v>
      </c>
    </row>
    <row r="9" spans="1:9" ht="20.100000000000001" customHeight="1">
      <c r="A9" s="164"/>
      <c r="B9" s="420" t="s">
        <v>170</v>
      </c>
      <c r="C9" s="420"/>
      <c r="D9" s="165"/>
      <c r="E9" s="166">
        <v>1539.14</v>
      </c>
      <c r="F9" s="79">
        <v>1543.03</v>
      </c>
      <c r="G9" s="79">
        <v>1543.72</v>
      </c>
      <c r="H9" s="79">
        <v>1545.28</v>
      </c>
      <c r="I9" s="168">
        <v>1545.38</v>
      </c>
    </row>
    <row r="10" spans="1:9" ht="20.100000000000001" customHeight="1">
      <c r="A10" s="169"/>
      <c r="B10" s="170"/>
      <c r="C10" s="170"/>
      <c r="D10" s="171"/>
      <c r="E10" s="9"/>
      <c r="F10" s="80"/>
      <c r="G10" s="80"/>
      <c r="H10" s="80"/>
      <c r="I10" s="172"/>
    </row>
    <row r="11" spans="1:9" ht="20.100000000000001" customHeight="1" thickBot="1">
      <c r="A11" s="417" t="s">
        <v>171</v>
      </c>
      <c r="B11" s="173"/>
      <c r="C11" s="174" t="s">
        <v>172</v>
      </c>
      <c r="D11" s="175"/>
      <c r="E11" s="158">
        <v>244529</v>
      </c>
      <c r="F11" s="81">
        <v>246201</v>
      </c>
      <c r="G11" s="81">
        <v>246972</v>
      </c>
      <c r="H11" s="81">
        <v>247771</v>
      </c>
      <c r="I11" s="176">
        <v>248055</v>
      </c>
    </row>
    <row r="12" spans="1:9" ht="20.100000000000001" customHeight="1" thickBot="1">
      <c r="A12" s="417"/>
      <c r="B12" s="177"/>
      <c r="C12" s="178" t="s">
        <v>173</v>
      </c>
      <c r="D12" s="179"/>
      <c r="E12" s="158">
        <v>9370</v>
      </c>
      <c r="F12" s="81">
        <v>9401</v>
      </c>
      <c r="G12" s="81">
        <v>9411</v>
      </c>
      <c r="H12" s="81">
        <v>9453</v>
      </c>
      <c r="I12" s="176">
        <v>9508</v>
      </c>
    </row>
    <row r="13" spans="1:9" ht="20.100000000000001" customHeight="1" thickBot="1">
      <c r="A13" s="417"/>
      <c r="B13" s="177"/>
      <c r="C13" s="178" t="s">
        <v>174</v>
      </c>
      <c r="D13" s="179"/>
      <c r="E13" s="158">
        <v>14895</v>
      </c>
      <c r="F13" s="81">
        <v>15029</v>
      </c>
      <c r="G13" s="81">
        <v>15437</v>
      </c>
      <c r="H13" s="81">
        <v>15627</v>
      </c>
      <c r="I13" s="176">
        <v>15764</v>
      </c>
    </row>
    <row r="14" spans="1:9" ht="20.100000000000001" customHeight="1" thickBot="1">
      <c r="A14" s="417"/>
      <c r="B14" s="177"/>
      <c r="C14" s="178" t="s">
        <v>175</v>
      </c>
      <c r="D14" s="180"/>
      <c r="E14" s="158">
        <v>7</v>
      </c>
      <c r="F14" s="81">
        <v>7</v>
      </c>
      <c r="G14" s="81">
        <v>7</v>
      </c>
      <c r="H14" s="81">
        <v>7</v>
      </c>
      <c r="I14" s="176">
        <v>7</v>
      </c>
    </row>
    <row r="15" spans="1:9" ht="20.100000000000001" customHeight="1" thickBot="1">
      <c r="A15" s="418"/>
      <c r="B15" s="181"/>
      <c r="C15" s="182" t="s">
        <v>176</v>
      </c>
      <c r="D15" s="183"/>
      <c r="E15" s="184">
        <v>37420</v>
      </c>
      <c r="F15" s="82">
        <v>37774</v>
      </c>
      <c r="G15" s="82">
        <v>38065</v>
      </c>
      <c r="H15" s="82">
        <v>38065</v>
      </c>
      <c r="I15" s="185">
        <v>38065</v>
      </c>
    </row>
    <row r="16" spans="1:9" ht="15" customHeight="1">
      <c r="A16" s="8" t="s">
        <v>177</v>
      </c>
      <c r="B16" s="8"/>
      <c r="C16" s="8"/>
      <c r="D16" s="8"/>
      <c r="I16" s="11" t="s">
        <v>143</v>
      </c>
    </row>
    <row r="17" spans="1:4" ht="15" customHeight="1">
      <c r="A17" s="8" t="s">
        <v>178</v>
      </c>
      <c r="B17" s="8"/>
      <c r="C17" s="8"/>
      <c r="D17" s="8"/>
    </row>
    <row r="18" spans="1:4" ht="17.100000000000001" customHeight="1">
      <c r="A18" s="8"/>
      <c r="B18" s="8"/>
      <c r="C18" s="8"/>
      <c r="D18" s="8"/>
    </row>
    <row r="19" spans="1:4" ht="17.100000000000001" customHeight="1">
      <c r="A19" s="8"/>
      <c r="B19" s="8"/>
      <c r="C19" s="8"/>
      <c r="D19" s="8"/>
    </row>
    <row r="20" spans="1:4" ht="17.100000000000001" customHeight="1">
      <c r="A20" s="8"/>
      <c r="B20" s="8"/>
      <c r="C20" s="8"/>
      <c r="D20" s="8"/>
    </row>
    <row r="21" spans="1:4" ht="17.100000000000001" customHeight="1">
      <c r="A21" s="8"/>
      <c r="B21" s="8"/>
      <c r="C21" s="8"/>
      <c r="D21" s="8"/>
    </row>
    <row r="22" spans="1:4" ht="17.100000000000001" customHeight="1">
      <c r="A22" s="8"/>
      <c r="B22" s="8"/>
      <c r="C22" s="8"/>
      <c r="D22" s="8"/>
    </row>
    <row r="23" spans="1:4" ht="17.100000000000001" customHeight="1">
      <c r="A23" s="8"/>
      <c r="B23" s="8"/>
      <c r="C23" s="8"/>
      <c r="D23" s="8"/>
    </row>
    <row r="24" spans="1:4" ht="17.100000000000001" customHeight="1">
      <c r="A24" s="8"/>
      <c r="B24" s="8"/>
      <c r="C24" s="8"/>
      <c r="D24" s="8"/>
    </row>
    <row r="25" spans="1:4" ht="17.100000000000001" customHeight="1">
      <c r="C25" s="8"/>
      <c r="D25" s="8"/>
    </row>
    <row r="26" spans="1:4" ht="17.100000000000001" customHeight="1">
      <c r="A26" s="8"/>
      <c r="B26" s="8"/>
      <c r="C26" s="8"/>
      <c r="D26" s="8"/>
    </row>
    <row r="31" spans="1:4" ht="24" customHeight="1"/>
    <row r="33" ht="24" customHeight="1"/>
  </sheetData>
  <sheetProtection selectLockedCells="1" selectUnlockedCells="1"/>
  <mergeCells count="8">
    <mergeCell ref="A3:D3"/>
    <mergeCell ref="A11:A15"/>
    <mergeCell ref="B4:C4"/>
    <mergeCell ref="B5:C5"/>
    <mergeCell ref="B6:C6"/>
    <mergeCell ref="B7:C7"/>
    <mergeCell ref="B8:C8"/>
    <mergeCell ref="B9:C9"/>
  </mergeCells>
  <phoneticPr fontId="21"/>
  <printOptions horizontalCentered="1"/>
  <pageMargins left="0.59055118110236227" right="0.59055118110236227" top="0.59055118110236227" bottom="0.59055118110236227" header="0.39370078740157483" footer="0.39370078740157483"/>
  <pageSetup paperSize="9" firstPageNumber="105" orientation="portrait" useFirstPageNumber="1" horizontalDpi="300" verticalDpi="300" r:id="rId1"/>
  <headerFooter alignWithMargins="0">
    <oddHeader>&amp;R上下水道及び電気</oddHeader>
    <oddFooter>&amp;C&amp;11－&amp;P－</oddFooter>
  </headerFooter>
</worksheet>
</file>

<file path=xl/worksheets/sheet6.xml><?xml version="1.0" encoding="utf-8"?>
<worksheet xmlns="http://schemas.openxmlformats.org/spreadsheetml/2006/main" xmlns:r="http://schemas.openxmlformats.org/officeDocument/2006/relationships">
  <dimension ref="A1:AN37"/>
  <sheetViews>
    <sheetView view="pageBreakPreview" topLeftCell="A25" zoomScaleNormal="100" zoomScaleSheetLayoutView="100" workbookViewId="0">
      <selection activeCell="L24" sqref="L24"/>
    </sheetView>
  </sheetViews>
  <sheetFormatPr defaultRowHeight="21" customHeight="1"/>
  <cols>
    <col min="1" max="2" width="3.7109375" style="127" customWidth="1"/>
    <col min="3" max="3" width="9" style="127" customWidth="1"/>
    <col min="4" max="4" width="10.7109375" style="127" customWidth="1"/>
    <col min="5" max="5" width="8.28515625" style="127" customWidth="1"/>
    <col min="6" max="6" width="7" style="127" customWidth="1"/>
    <col min="7" max="8" width="9.28515625" style="127" customWidth="1"/>
    <col min="9" max="9" width="8.7109375" style="127" customWidth="1"/>
    <col min="10" max="10" width="6.7109375" style="127" customWidth="1"/>
    <col min="11" max="12" width="8.7109375" style="127" customWidth="1"/>
    <col min="13" max="13" width="7.5703125" style="127" customWidth="1"/>
    <col min="14" max="14" width="7.7109375" style="127" customWidth="1"/>
    <col min="15" max="15" width="6.7109375" style="127" customWidth="1"/>
    <col min="16" max="16" width="10.7109375" style="127" customWidth="1"/>
    <col min="17" max="17" width="8" style="127" customWidth="1"/>
    <col min="18" max="18" width="1.7109375" style="127" customWidth="1"/>
    <col min="19" max="19" width="8" style="127" customWidth="1"/>
    <col min="20" max="20" width="2.7109375" style="127" customWidth="1"/>
    <col min="21" max="21" width="8.140625" style="127" customWidth="1"/>
    <col min="22" max="22" width="1.85546875" style="127" customWidth="1"/>
    <col min="23" max="23" width="8.5703125" style="127" customWidth="1"/>
    <col min="24" max="24" width="1.7109375" style="127" customWidth="1"/>
    <col min="25" max="25" width="6.5703125" style="127" customWidth="1"/>
    <col min="26" max="26" width="8.5703125" style="127" customWidth="1"/>
    <col min="27" max="28" width="6.7109375" style="127" customWidth="1"/>
    <col min="29" max="30" width="7.7109375" style="127" customWidth="1"/>
    <col min="31" max="31" width="10.85546875" style="127" customWidth="1"/>
    <col min="32" max="32" width="11" style="127" customWidth="1"/>
    <col min="33" max="33" width="12" style="127" customWidth="1"/>
    <col min="34" max="34" width="10.85546875" style="127" customWidth="1"/>
    <col min="35" max="35" width="10.7109375" style="127" customWidth="1"/>
    <col min="36" max="36" width="9.7109375" style="127" customWidth="1"/>
    <col min="37" max="37" width="13.28515625" style="127" customWidth="1"/>
    <col min="38" max="38" width="14.28515625" style="127" customWidth="1"/>
    <col min="39" max="39" width="9.28515625" style="127" customWidth="1"/>
    <col min="40" max="16384" width="9.140625" style="127"/>
  </cols>
  <sheetData>
    <row r="1" spans="1:40" ht="5.0999999999999996" customHeight="1">
      <c r="A1" s="118"/>
    </row>
    <row r="2" spans="1:40" ht="15" customHeight="1">
      <c r="A2" s="343" t="s">
        <v>179</v>
      </c>
      <c r="B2" s="343"/>
      <c r="C2" s="343"/>
      <c r="D2" s="343"/>
      <c r="E2" s="343"/>
      <c r="F2" s="343"/>
      <c r="G2" s="343"/>
      <c r="H2" s="343"/>
      <c r="I2" s="343"/>
      <c r="J2" s="343"/>
    </row>
    <row r="3" spans="1:40" ht="5.0999999999999996" customHeight="1">
      <c r="A3" s="118"/>
    </row>
    <row r="4" spans="1:40" s="188" customFormat="1" ht="50.1" customHeight="1">
      <c r="A4" s="344" t="s">
        <v>292</v>
      </c>
      <c r="B4" s="344"/>
      <c r="C4" s="344"/>
      <c r="D4" s="344"/>
      <c r="E4" s="344"/>
      <c r="F4" s="344"/>
      <c r="G4" s="344"/>
      <c r="H4" s="344"/>
      <c r="I4" s="344"/>
      <c r="J4" s="344"/>
      <c r="K4" s="344"/>
      <c r="L4" s="344"/>
      <c r="M4" s="344"/>
      <c r="N4" s="344"/>
      <c r="O4" s="344" t="s">
        <v>304</v>
      </c>
      <c r="P4" s="344"/>
      <c r="Q4" s="344"/>
      <c r="R4" s="344"/>
      <c r="S4" s="344"/>
      <c r="T4" s="344"/>
      <c r="U4" s="344"/>
      <c r="V4" s="344"/>
      <c r="W4" s="344"/>
      <c r="X4" s="344"/>
      <c r="Y4" s="344"/>
      <c r="Z4" s="344"/>
      <c r="AA4" s="344"/>
      <c r="AB4" s="344"/>
      <c r="AC4" s="344"/>
      <c r="AD4" s="344"/>
    </row>
    <row r="5" spans="1:40" ht="15" customHeight="1"/>
    <row r="6" spans="1:40" ht="15" customHeight="1" thickBot="1">
      <c r="A6" s="127" t="s">
        <v>180</v>
      </c>
      <c r="O6" s="189"/>
      <c r="P6" s="189"/>
      <c r="Q6" s="189"/>
      <c r="R6" s="189"/>
      <c r="S6" s="189"/>
      <c r="T6" s="189"/>
      <c r="U6" s="189"/>
      <c r="V6" s="189"/>
      <c r="W6" s="189"/>
      <c r="X6" s="189"/>
      <c r="Y6" s="189"/>
      <c r="Z6" s="189"/>
      <c r="AA6" s="189"/>
      <c r="AB6" s="190" t="s">
        <v>181</v>
      </c>
      <c r="AC6" s="189"/>
      <c r="AD6" s="189"/>
    </row>
    <row r="7" spans="1:40" ht="30" customHeight="1" thickBot="1">
      <c r="A7" s="191"/>
      <c r="B7" s="146"/>
      <c r="C7" s="289" t="s">
        <v>182</v>
      </c>
      <c r="D7" s="289"/>
      <c r="E7" s="289" t="s">
        <v>183</v>
      </c>
      <c r="F7" s="289"/>
      <c r="G7" s="289"/>
      <c r="H7" s="289"/>
      <c r="I7" s="289"/>
      <c r="J7" s="289"/>
      <c r="K7" s="289"/>
      <c r="L7" s="289"/>
      <c r="M7" s="289"/>
      <c r="N7" s="289"/>
      <c r="O7" s="422" t="s">
        <v>184</v>
      </c>
      <c r="P7" s="422"/>
      <c r="Q7" s="422"/>
      <c r="R7" s="422"/>
      <c r="S7" s="422"/>
      <c r="T7" s="422"/>
      <c r="U7" s="422"/>
      <c r="V7" s="422"/>
      <c r="W7" s="422"/>
      <c r="X7" s="422"/>
      <c r="Y7" s="422"/>
      <c r="Z7" s="422"/>
      <c r="AA7" s="422"/>
      <c r="AB7" s="422"/>
      <c r="AC7" s="422"/>
      <c r="AD7" s="423"/>
      <c r="AF7" s="192"/>
      <c r="AG7" s="192"/>
    </row>
    <row r="8" spans="1:40" ht="35.1" customHeight="1">
      <c r="A8" s="463" t="s">
        <v>317</v>
      </c>
      <c r="B8" s="453"/>
      <c r="C8" s="289"/>
      <c r="D8" s="289"/>
      <c r="E8" s="313" t="s">
        <v>187</v>
      </c>
      <c r="F8" s="313"/>
      <c r="G8" s="313" t="s">
        <v>188</v>
      </c>
      <c r="H8" s="313"/>
      <c r="I8" s="313" t="s">
        <v>189</v>
      </c>
      <c r="J8" s="313"/>
      <c r="K8" s="313" t="s">
        <v>190</v>
      </c>
      <c r="L8" s="313"/>
      <c r="M8" s="451" t="s">
        <v>280</v>
      </c>
      <c r="N8" s="313"/>
      <c r="O8" s="421" t="s">
        <v>192</v>
      </c>
      <c r="P8" s="313"/>
      <c r="Q8" s="310" t="s">
        <v>193</v>
      </c>
      <c r="R8" s="424"/>
      <c r="S8" s="424"/>
      <c r="T8" s="424"/>
      <c r="U8" s="425" t="s">
        <v>194</v>
      </c>
      <c r="V8" s="426"/>
      <c r="W8" s="426"/>
      <c r="X8" s="427"/>
      <c r="Y8" s="421" t="s">
        <v>195</v>
      </c>
      <c r="Z8" s="313"/>
      <c r="AA8" s="310" t="s">
        <v>262</v>
      </c>
      <c r="AB8" s="310"/>
      <c r="AC8" s="428" t="s">
        <v>263</v>
      </c>
      <c r="AD8" s="429"/>
      <c r="AE8" s="193"/>
      <c r="AF8" s="192"/>
      <c r="AG8" s="192"/>
      <c r="AH8" s="153"/>
    </row>
    <row r="9" spans="1:40" ht="30" customHeight="1">
      <c r="A9" s="194"/>
      <c r="B9" s="195"/>
      <c r="C9" s="196" t="s">
        <v>199</v>
      </c>
      <c r="D9" s="197" t="s">
        <v>196</v>
      </c>
      <c r="E9" s="124" t="s">
        <v>277</v>
      </c>
      <c r="F9" s="124" t="s">
        <v>200</v>
      </c>
      <c r="G9" s="124" t="s">
        <v>293</v>
      </c>
      <c r="H9" s="124" t="s">
        <v>200</v>
      </c>
      <c r="I9" s="124" t="s">
        <v>293</v>
      </c>
      <c r="J9" s="12" t="s">
        <v>200</v>
      </c>
      <c r="K9" s="124" t="s">
        <v>293</v>
      </c>
      <c r="L9" s="12" t="s">
        <v>200</v>
      </c>
      <c r="M9" s="124" t="s">
        <v>293</v>
      </c>
      <c r="N9" s="12" t="s">
        <v>200</v>
      </c>
      <c r="O9" s="147" t="s">
        <v>277</v>
      </c>
      <c r="P9" s="124" t="s">
        <v>200</v>
      </c>
      <c r="Q9" s="310" t="s">
        <v>277</v>
      </c>
      <c r="R9" s="421"/>
      <c r="S9" s="310" t="s">
        <v>200</v>
      </c>
      <c r="T9" s="424"/>
      <c r="U9" s="425" t="s">
        <v>277</v>
      </c>
      <c r="V9" s="427"/>
      <c r="W9" s="435" t="s">
        <v>200</v>
      </c>
      <c r="X9" s="435"/>
      <c r="Y9" s="147" t="s">
        <v>277</v>
      </c>
      <c r="Z9" s="124" t="s">
        <v>200</v>
      </c>
      <c r="AA9" s="124" t="s">
        <v>277</v>
      </c>
      <c r="AB9" s="124" t="s">
        <v>200</v>
      </c>
      <c r="AC9" s="124" t="s">
        <v>277</v>
      </c>
      <c r="AD9" s="161" t="s">
        <v>200</v>
      </c>
      <c r="AE9" s="198"/>
      <c r="AF9" s="129"/>
      <c r="AG9" s="129"/>
      <c r="AH9" s="129"/>
    </row>
    <row r="10" spans="1:40" ht="20.100000000000001" customHeight="1">
      <c r="A10" s="467">
        <v>14</v>
      </c>
      <c r="B10" s="468"/>
      <c r="C10" s="84">
        <v>619980</v>
      </c>
      <c r="D10" s="85">
        <v>436988</v>
      </c>
      <c r="E10" s="199">
        <v>10428</v>
      </c>
      <c r="F10" s="85">
        <v>251</v>
      </c>
      <c r="G10" s="199">
        <v>558402</v>
      </c>
      <c r="H10" s="199">
        <v>197473</v>
      </c>
      <c r="I10" s="85">
        <v>2154</v>
      </c>
      <c r="J10" s="85">
        <v>713</v>
      </c>
      <c r="K10" s="85" t="s">
        <v>203</v>
      </c>
      <c r="L10" s="85" t="s">
        <v>203</v>
      </c>
      <c r="M10" s="85" t="s">
        <v>203</v>
      </c>
      <c r="N10" s="270" t="s">
        <v>203</v>
      </c>
      <c r="O10" s="85">
        <v>4004</v>
      </c>
      <c r="P10" s="57">
        <v>152146</v>
      </c>
      <c r="Q10" s="312">
        <v>43819</v>
      </c>
      <c r="R10" s="312"/>
      <c r="S10" s="312">
        <v>34096</v>
      </c>
      <c r="T10" s="312"/>
      <c r="U10" s="436">
        <v>1006</v>
      </c>
      <c r="V10" s="436"/>
      <c r="W10" s="436">
        <v>31425</v>
      </c>
      <c r="X10" s="436"/>
      <c r="Y10" s="57">
        <v>68</v>
      </c>
      <c r="Z10" s="57">
        <v>20799</v>
      </c>
      <c r="AA10" s="57">
        <v>99</v>
      </c>
      <c r="AB10" s="57">
        <v>85</v>
      </c>
      <c r="AC10" s="57" t="s">
        <v>203</v>
      </c>
      <c r="AD10" s="72" t="s">
        <v>203</v>
      </c>
      <c r="AE10" s="198"/>
      <c r="AF10" s="129"/>
      <c r="AG10" s="129"/>
      <c r="AH10" s="129"/>
    </row>
    <row r="11" spans="1:40" ht="20.100000000000001" customHeight="1">
      <c r="A11" s="469">
        <v>15</v>
      </c>
      <c r="B11" s="448"/>
      <c r="C11" s="56">
        <v>624726</v>
      </c>
      <c r="D11" s="57">
        <v>452410</v>
      </c>
      <c r="E11" s="57">
        <v>9520</v>
      </c>
      <c r="F11" s="57">
        <v>231</v>
      </c>
      <c r="G11" s="70">
        <v>564336</v>
      </c>
      <c r="H11" s="70">
        <v>202813</v>
      </c>
      <c r="I11" s="57">
        <v>2273</v>
      </c>
      <c r="J11" s="57">
        <v>616</v>
      </c>
      <c r="K11" s="57" t="s">
        <v>203</v>
      </c>
      <c r="L11" s="57" t="s">
        <v>203</v>
      </c>
      <c r="M11" s="57" t="s">
        <v>203</v>
      </c>
      <c r="N11" s="271" t="s">
        <v>203</v>
      </c>
      <c r="O11" s="57">
        <v>4090</v>
      </c>
      <c r="P11" s="57">
        <v>159749</v>
      </c>
      <c r="Q11" s="298">
        <v>43365</v>
      </c>
      <c r="R11" s="298"/>
      <c r="S11" s="298">
        <v>34564</v>
      </c>
      <c r="T11" s="298"/>
      <c r="U11" s="298">
        <v>997</v>
      </c>
      <c r="V11" s="298"/>
      <c r="W11" s="298">
        <v>32772</v>
      </c>
      <c r="X11" s="298"/>
      <c r="Y11" s="57">
        <v>72</v>
      </c>
      <c r="Z11" s="57">
        <v>21605</v>
      </c>
      <c r="AA11" s="57">
        <v>73</v>
      </c>
      <c r="AB11" s="57">
        <v>59</v>
      </c>
      <c r="AC11" s="57" t="s">
        <v>203</v>
      </c>
      <c r="AD11" s="72" t="s">
        <v>203</v>
      </c>
      <c r="AE11" s="198"/>
      <c r="AF11" s="200"/>
      <c r="AG11" s="200"/>
      <c r="AH11" s="200"/>
    </row>
    <row r="12" spans="1:40" ht="20.100000000000001" customHeight="1">
      <c r="A12" s="469">
        <v>16</v>
      </c>
      <c r="B12" s="448"/>
      <c r="C12" s="56">
        <v>629918</v>
      </c>
      <c r="D12" s="57">
        <v>443792</v>
      </c>
      <c r="E12" s="57">
        <v>9398</v>
      </c>
      <c r="F12" s="57">
        <v>221</v>
      </c>
      <c r="G12" s="70">
        <v>570372</v>
      </c>
      <c r="H12" s="70">
        <v>199503</v>
      </c>
      <c r="I12" s="57">
        <v>1799</v>
      </c>
      <c r="J12" s="57">
        <v>478</v>
      </c>
      <c r="K12" s="57" t="s">
        <v>203</v>
      </c>
      <c r="L12" s="57" t="s">
        <v>203</v>
      </c>
      <c r="M12" s="57" t="s">
        <v>203</v>
      </c>
      <c r="N12" s="271" t="s">
        <v>203</v>
      </c>
      <c r="O12" s="57">
        <v>4124</v>
      </c>
      <c r="P12" s="57">
        <v>155132</v>
      </c>
      <c r="Q12" s="298">
        <v>43053</v>
      </c>
      <c r="R12" s="298"/>
      <c r="S12" s="298">
        <v>32676</v>
      </c>
      <c r="T12" s="298"/>
      <c r="U12" s="298">
        <v>975</v>
      </c>
      <c r="V12" s="298"/>
      <c r="W12" s="298">
        <v>33031</v>
      </c>
      <c r="X12" s="298"/>
      <c r="Y12" s="57">
        <v>73</v>
      </c>
      <c r="Z12" s="57">
        <v>22686</v>
      </c>
      <c r="AA12" s="57">
        <v>124</v>
      </c>
      <c r="AB12" s="57">
        <v>65</v>
      </c>
      <c r="AC12" s="57" t="s">
        <v>203</v>
      </c>
      <c r="AD12" s="72" t="s">
        <v>203</v>
      </c>
      <c r="AE12" s="201"/>
      <c r="AF12" s="202"/>
      <c r="AG12" s="202"/>
      <c r="AH12" s="202"/>
    </row>
    <row r="13" spans="1:40" ht="20.100000000000001" customHeight="1">
      <c r="A13" s="469">
        <v>17</v>
      </c>
      <c r="B13" s="448"/>
      <c r="C13" s="56">
        <v>633128</v>
      </c>
      <c r="D13" s="57">
        <v>456335</v>
      </c>
      <c r="E13" s="57">
        <v>5224</v>
      </c>
      <c r="F13" s="57">
        <v>145</v>
      </c>
      <c r="G13" s="70">
        <v>578593</v>
      </c>
      <c r="H13" s="70">
        <v>203766</v>
      </c>
      <c r="I13" s="57">
        <v>1516</v>
      </c>
      <c r="J13" s="57">
        <v>544</v>
      </c>
      <c r="K13" s="57" t="s">
        <v>203</v>
      </c>
      <c r="L13" s="57" t="s">
        <v>203</v>
      </c>
      <c r="M13" s="57" t="s">
        <v>203</v>
      </c>
      <c r="N13" s="271" t="s">
        <v>203</v>
      </c>
      <c r="O13" s="57">
        <v>4117</v>
      </c>
      <c r="P13" s="57">
        <v>162520</v>
      </c>
      <c r="Q13" s="298">
        <v>42720</v>
      </c>
      <c r="R13" s="298"/>
      <c r="S13" s="298">
        <v>32279</v>
      </c>
      <c r="T13" s="298"/>
      <c r="U13" s="298">
        <v>1019</v>
      </c>
      <c r="V13" s="298"/>
      <c r="W13" s="298">
        <v>34603</v>
      </c>
      <c r="X13" s="298"/>
      <c r="Y13" s="57">
        <v>72</v>
      </c>
      <c r="Z13" s="57">
        <v>22386</v>
      </c>
      <c r="AA13" s="57">
        <v>67</v>
      </c>
      <c r="AB13" s="57">
        <v>92</v>
      </c>
      <c r="AC13" s="57" t="s">
        <v>203</v>
      </c>
      <c r="AD13" s="72" t="s">
        <v>203</v>
      </c>
      <c r="AE13" s="129"/>
      <c r="AF13" s="200"/>
      <c r="AG13" s="200"/>
      <c r="AH13" s="200"/>
    </row>
    <row r="14" spans="1:40" ht="20.100000000000001" customHeight="1">
      <c r="A14" s="469">
        <v>18</v>
      </c>
      <c r="B14" s="448"/>
      <c r="C14" s="56">
        <v>639300</v>
      </c>
      <c r="D14" s="57">
        <v>460164</v>
      </c>
      <c r="E14" s="57">
        <v>4881</v>
      </c>
      <c r="F14" s="57">
        <v>137</v>
      </c>
      <c r="G14" s="70">
        <v>584780</v>
      </c>
      <c r="H14" s="70">
        <v>200023</v>
      </c>
      <c r="I14" s="57">
        <v>1656</v>
      </c>
      <c r="J14" s="57">
        <v>489</v>
      </c>
      <c r="K14" s="57" t="s">
        <v>203</v>
      </c>
      <c r="L14" s="57" t="s">
        <v>203</v>
      </c>
      <c r="M14" s="57" t="s">
        <v>203</v>
      </c>
      <c r="N14" s="271" t="s">
        <v>203</v>
      </c>
      <c r="O14" s="57">
        <v>4150</v>
      </c>
      <c r="P14" s="57">
        <v>166897</v>
      </c>
      <c r="Q14" s="298">
        <v>42599</v>
      </c>
      <c r="R14" s="298"/>
      <c r="S14" s="298">
        <v>32303</v>
      </c>
      <c r="T14" s="298"/>
      <c r="U14" s="298">
        <v>1070</v>
      </c>
      <c r="V14" s="298"/>
      <c r="W14" s="298">
        <v>37460</v>
      </c>
      <c r="X14" s="298"/>
      <c r="Y14" s="57">
        <v>72</v>
      </c>
      <c r="Z14" s="57">
        <v>22810</v>
      </c>
      <c r="AA14" s="57">
        <v>92</v>
      </c>
      <c r="AB14" s="57">
        <v>45</v>
      </c>
      <c r="AC14" s="57" t="s">
        <v>203</v>
      </c>
      <c r="AD14" s="72" t="s">
        <v>203</v>
      </c>
      <c r="AE14" s="153"/>
      <c r="AF14" s="153"/>
      <c r="AG14" s="153"/>
      <c r="AH14" s="153"/>
    </row>
    <row r="15" spans="1:40" ht="20.100000000000001" customHeight="1">
      <c r="A15" s="469">
        <v>19</v>
      </c>
      <c r="B15" s="308"/>
      <c r="C15" s="56">
        <v>644637</v>
      </c>
      <c r="D15" s="57">
        <v>466933</v>
      </c>
      <c r="E15" s="57">
        <v>4692</v>
      </c>
      <c r="F15" s="57">
        <v>135</v>
      </c>
      <c r="G15" s="70">
        <v>590880</v>
      </c>
      <c r="H15" s="70">
        <v>202721</v>
      </c>
      <c r="I15" s="57">
        <v>1463</v>
      </c>
      <c r="J15" s="57">
        <v>456</v>
      </c>
      <c r="K15" s="57" t="s">
        <v>203</v>
      </c>
      <c r="L15" s="57" t="s">
        <v>203</v>
      </c>
      <c r="M15" s="57" t="s">
        <v>203</v>
      </c>
      <c r="N15" s="271" t="s">
        <v>203</v>
      </c>
      <c r="O15" s="57">
        <v>4215</v>
      </c>
      <c r="P15" s="57">
        <v>172016</v>
      </c>
      <c r="Q15" s="298">
        <v>42177</v>
      </c>
      <c r="R15" s="298"/>
      <c r="S15" s="298">
        <v>31289</v>
      </c>
      <c r="T15" s="298"/>
      <c r="U15" s="298">
        <v>1057</v>
      </c>
      <c r="V15" s="298"/>
      <c r="W15" s="298">
        <v>37705</v>
      </c>
      <c r="X15" s="298"/>
      <c r="Y15" s="57">
        <v>72</v>
      </c>
      <c r="Z15" s="57">
        <v>22574</v>
      </c>
      <c r="AA15" s="57">
        <v>81</v>
      </c>
      <c r="AB15" s="57">
        <v>37</v>
      </c>
      <c r="AC15" s="57" t="s">
        <v>203</v>
      </c>
      <c r="AD15" s="72" t="s">
        <v>203</v>
      </c>
      <c r="AE15" s="203"/>
      <c r="AF15" s="203"/>
      <c r="AG15" s="203"/>
      <c r="AH15" s="203"/>
      <c r="AI15" s="203"/>
      <c r="AJ15" s="203"/>
      <c r="AK15" s="203"/>
      <c r="AL15" s="203"/>
      <c r="AM15" s="203"/>
      <c r="AN15" s="204"/>
    </row>
    <row r="16" spans="1:40" ht="20.100000000000001" customHeight="1">
      <c r="A16" s="469">
        <v>20</v>
      </c>
      <c r="B16" s="448"/>
      <c r="C16" s="71">
        <f>E16+G16+I16+K16+M16+O16+Q16+S16+U16+W16+Y16</f>
        <v>775077</v>
      </c>
      <c r="D16" s="70">
        <v>499690</v>
      </c>
      <c r="E16" s="70">
        <v>43378</v>
      </c>
      <c r="F16" s="57">
        <v>1671</v>
      </c>
      <c r="G16" s="70">
        <v>595166</v>
      </c>
      <c r="H16" s="70">
        <v>195979</v>
      </c>
      <c r="I16" s="70">
        <v>1206</v>
      </c>
      <c r="J16" s="70">
        <v>253</v>
      </c>
      <c r="K16" s="57">
        <v>2367</v>
      </c>
      <c r="L16" s="57">
        <v>1761</v>
      </c>
      <c r="M16" s="70">
        <v>18572</v>
      </c>
      <c r="N16" s="272">
        <v>17500</v>
      </c>
      <c r="O16" s="57">
        <v>4294</v>
      </c>
      <c r="P16" s="70">
        <v>189977</v>
      </c>
      <c r="Q16" s="298">
        <v>41296</v>
      </c>
      <c r="R16" s="298"/>
      <c r="S16" s="298">
        <v>30716</v>
      </c>
      <c r="T16" s="298"/>
      <c r="U16" s="298">
        <v>1032</v>
      </c>
      <c r="V16" s="298"/>
      <c r="W16" s="298">
        <v>36978</v>
      </c>
      <c r="X16" s="298"/>
      <c r="Y16" s="57">
        <v>72</v>
      </c>
      <c r="Z16" s="57">
        <v>22397</v>
      </c>
      <c r="AA16" s="57">
        <v>58</v>
      </c>
      <c r="AB16" s="57">
        <v>50</v>
      </c>
      <c r="AC16" s="57">
        <v>8253</v>
      </c>
      <c r="AD16" s="72">
        <v>2408</v>
      </c>
      <c r="AE16" s="193"/>
      <c r="AF16" s="192"/>
      <c r="AG16" s="192"/>
      <c r="AH16" s="192"/>
      <c r="AI16" s="192"/>
      <c r="AJ16" s="205"/>
      <c r="AK16" s="205"/>
      <c r="AL16" s="205"/>
      <c r="AM16" s="205"/>
    </row>
    <row r="17" spans="1:40" ht="20.100000000000001" customHeight="1">
      <c r="A17" s="447">
        <v>21</v>
      </c>
      <c r="B17" s="466"/>
      <c r="C17" s="71">
        <f>E17+G17+I17+K17+M17+O17+Q17+S17+U17+W17+Y17</f>
        <v>780300</v>
      </c>
      <c r="D17" s="70">
        <v>503331</v>
      </c>
      <c r="E17" s="70">
        <v>44047</v>
      </c>
      <c r="F17" s="57">
        <v>1701</v>
      </c>
      <c r="G17" s="70">
        <v>600108</v>
      </c>
      <c r="H17" s="70">
        <v>195693</v>
      </c>
      <c r="I17" s="70">
        <v>1386</v>
      </c>
      <c r="J17" s="70">
        <v>406</v>
      </c>
      <c r="K17" s="57">
        <v>2267</v>
      </c>
      <c r="L17" s="57">
        <v>1719</v>
      </c>
      <c r="M17" s="70">
        <v>21140</v>
      </c>
      <c r="N17" s="272">
        <v>19349</v>
      </c>
      <c r="O17" s="57">
        <v>4280</v>
      </c>
      <c r="P17" s="70">
        <v>193363</v>
      </c>
      <c r="Q17" s="298">
        <v>40647</v>
      </c>
      <c r="R17" s="298"/>
      <c r="S17" s="298">
        <v>29335</v>
      </c>
      <c r="T17" s="298"/>
      <c r="U17" s="298">
        <v>1026</v>
      </c>
      <c r="V17" s="298"/>
      <c r="W17" s="298">
        <v>35985</v>
      </c>
      <c r="X17" s="298"/>
      <c r="Y17" s="57">
        <v>79</v>
      </c>
      <c r="Z17" s="57">
        <v>23441</v>
      </c>
      <c r="AA17" s="57">
        <v>28</v>
      </c>
      <c r="AB17" s="57">
        <v>10</v>
      </c>
      <c r="AC17" s="57">
        <v>7887</v>
      </c>
      <c r="AD17" s="72">
        <v>2329</v>
      </c>
      <c r="AE17" s="193"/>
      <c r="AF17" s="192"/>
      <c r="AG17" s="192"/>
      <c r="AH17" s="192"/>
      <c r="AI17" s="192"/>
      <c r="AJ17" s="192"/>
      <c r="AK17" s="206"/>
      <c r="AL17" s="206"/>
      <c r="AM17" s="192"/>
    </row>
    <row r="18" spans="1:40" s="204" customFormat="1" ht="20.100000000000001" customHeight="1">
      <c r="A18" s="447">
        <v>22</v>
      </c>
      <c r="B18" s="448"/>
      <c r="C18" s="186">
        <v>729763</v>
      </c>
      <c r="D18" s="187">
        <v>506762</v>
      </c>
      <c r="E18" s="187">
        <v>44675</v>
      </c>
      <c r="F18" s="187">
        <v>1765</v>
      </c>
      <c r="G18" s="70">
        <v>604787</v>
      </c>
      <c r="H18" s="70">
        <v>198513</v>
      </c>
      <c r="I18" s="187">
        <v>1575</v>
      </c>
      <c r="J18" s="187">
        <v>322</v>
      </c>
      <c r="K18" s="9">
        <v>1980</v>
      </c>
      <c r="L18" s="9">
        <v>1524</v>
      </c>
      <c r="M18" s="187">
        <v>23744</v>
      </c>
      <c r="N18" s="273">
        <v>21725</v>
      </c>
      <c r="O18" s="57">
        <v>4231</v>
      </c>
      <c r="P18" s="70">
        <v>192479</v>
      </c>
      <c r="Q18" s="298">
        <v>40512</v>
      </c>
      <c r="R18" s="298"/>
      <c r="S18" s="298">
        <v>28739</v>
      </c>
      <c r="T18" s="298"/>
      <c r="U18" s="298">
        <v>1048</v>
      </c>
      <c r="V18" s="298"/>
      <c r="W18" s="298">
        <v>35659</v>
      </c>
      <c r="X18" s="298"/>
      <c r="Y18" s="57">
        <v>81</v>
      </c>
      <c r="Z18" s="57">
        <v>23777</v>
      </c>
      <c r="AA18" s="57">
        <v>18</v>
      </c>
      <c r="AB18" s="57">
        <v>6</v>
      </c>
      <c r="AC18" s="57">
        <v>7112</v>
      </c>
      <c r="AD18" s="72">
        <v>2254</v>
      </c>
      <c r="AE18" s="198"/>
      <c r="AF18" s="129"/>
      <c r="AG18" s="129"/>
      <c r="AH18" s="129"/>
      <c r="AI18" s="129"/>
      <c r="AJ18" s="129"/>
      <c r="AK18" s="129"/>
      <c r="AL18" s="129"/>
      <c r="AM18" s="129"/>
      <c r="AN18" s="127"/>
    </row>
    <row r="19" spans="1:40" s="204" customFormat="1" ht="20.100000000000001" customHeight="1" thickBot="1">
      <c r="A19" s="464">
        <v>23</v>
      </c>
      <c r="B19" s="465"/>
      <c r="C19" s="207">
        <v>737008</v>
      </c>
      <c r="D19" s="208">
        <v>494623</v>
      </c>
      <c r="E19" s="208">
        <v>44927</v>
      </c>
      <c r="F19" s="208">
        <v>1767</v>
      </c>
      <c r="G19" s="209">
        <v>609581</v>
      </c>
      <c r="H19" s="209">
        <v>193169</v>
      </c>
      <c r="I19" s="208">
        <v>1726</v>
      </c>
      <c r="J19" s="208">
        <v>457</v>
      </c>
      <c r="K19" s="7">
        <v>1929</v>
      </c>
      <c r="L19" s="7">
        <v>1429</v>
      </c>
      <c r="M19" s="208">
        <v>26697</v>
      </c>
      <c r="N19" s="274">
        <v>22938</v>
      </c>
      <c r="O19" s="144">
        <v>4217</v>
      </c>
      <c r="P19" s="209">
        <v>185782</v>
      </c>
      <c r="Q19" s="296">
        <v>40203</v>
      </c>
      <c r="R19" s="296"/>
      <c r="S19" s="430">
        <v>28321</v>
      </c>
      <c r="T19" s="430"/>
      <c r="U19" s="430">
        <v>1045</v>
      </c>
      <c r="V19" s="430"/>
      <c r="W19" s="430">
        <v>36224</v>
      </c>
      <c r="X19" s="430"/>
      <c r="Y19" s="144">
        <v>74</v>
      </c>
      <c r="Z19" s="144">
        <v>22473</v>
      </c>
      <c r="AA19" s="144">
        <v>42</v>
      </c>
      <c r="AB19" s="144">
        <v>8</v>
      </c>
      <c r="AC19" s="144">
        <v>6567</v>
      </c>
      <c r="AD19" s="250">
        <v>2055</v>
      </c>
      <c r="AE19" s="198"/>
      <c r="AF19" s="129"/>
      <c r="AG19" s="129"/>
      <c r="AH19" s="129"/>
      <c r="AI19" s="129"/>
      <c r="AJ19" s="129"/>
      <c r="AK19" s="129"/>
      <c r="AL19" s="129"/>
      <c r="AM19" s="129"/>
      <c r="AN19" s="127"/>
    </row>
    <row r="20" spans="1:40" ht="15" customHeight="1">
      <c r="A20" s="127" t="s">
        <v>213</v>
      </c>
      <c r="W20" s="282" t="s">
        <v>294</v>
      </c>
      <c r="X20" s="282"/>
      <c r="Y20" s="282"/>
      <c r="Z20" s="282"/>
      <c r="AA20" s="282"/>
      <c r="AB20" s="282"/>
      <c r="AC20" s="282"/>
      <c r="AD20" s="282"/>
      <c r="AE20" s="200"/>
      <c r="AF20" s="200"/>
      <c r="AG20" s="200"/>
      <c r="AH20" s="200"/>
      <c r="AI20" s="200"/>
      <c r="AJ20" s="200"/>
      <c r="AK20" s="200"/>
      <c r="AL20" s="200"/>
      <c r="AM20" s="200"/>
    </row>
    <row r="21" spans="1:40" ht="15" customHeight="1">
      <c r="A21" s="127" t="s">
        <v>216</v>
      </c>
      <c r="AD21" s="153"/>
      <c r="AE21" s="210"/>
    </row>
    <row r="22" spans="1:40" ht="15" customHeight="1">
      <c r="A22" s="127" t="s">
        <v>217</v>
      </c>
      <c r="AD22" s="153"/>
    </row>
    <row r="23" spans="1:40" ht="15" customHeight="1">
      <c r="A23" s="127" t="s">
        <v>218</v>
      </c>
      <c r="H23" s="150"/>
      <c r="O23" s="211"/>
      <c r="Q23" s="211"/>
      <c r="R23" s="211"/>
      <c r="AD23" s="153"/>
    </row>
    <row r="24" spans="1:40" ht="15" customHeight="1">
      <c r="A24" s="127" t="s">
        <v>219</v>
      </c>
      <c r="H24" s="150"/>
      <c r="O24" s="211"/>
      <c r="Q24" s="211"/>
      <c r="R24" s="211"/>
    </row>
    <row r="25" spans="1:40" ht="15" customHeight="1">
      <c r="A25" s="127" t="s">
        <v>295</v>
      </c>
      <c r="H25" s="150"/>
      <c r="O25" s="211"/>
      <c r="Q25" s="211"/>
      <c r="R25" s="211"/>
    </row>
    <row r="26" spans="1:40" ht="15" customHeight="1"/>
    <row r="27" spans="1:40" ht="15" customHeight="1" thickBot="1">
      <c r="A27" s="127" t="s">
        <v>220</v>
      </c>
      <c r="K27" s="11"/>
      <c r="L27" s="11"/>
      <c r="N27" s="11" t="s">
        <v>221</v>
      </c>
      <c r="O27" s="127" t="s">
        <v>222</v>
      </c>
      <c r="AD27" s="11" t="s">
        <v>223</v>
      </c>
    </row>
    <row r="28" spans="1:40" ht="30" customHeight="1" thickBot="1">
      <c r="A28" s="191"/>
      <c r="B28" s="276"/>
      <c r="C28" s="122"/>
      <c r="D28" s="289" t="s">
        <v>224</v>
      </c>
      <c r="E28" s="289"/>
      <c r="F28" s="289"/>
      <c r="G28" s="289"/>
      <c r="H28" s="289"/>
      <c r="I28" s="458" t="s">
        <v>323</v>
      </c>
      <c r="J28" s="459"/>
      <c r="K28" s="459"/>
      <c r="L28" s="459"/>
      <c r="M28" s="459"/>
      <c r="N28" s="460"/>
      <c r="O28" s="319" t="s">
        <v>101</v>
      </c>
      <c r="P28" s="319"/>
      <c r="Q28" s="291" t="s">
        <v>296</v>
      </c>
      <c r="R28" s="443"/>
      <c r="S28" s="443"/>
      <c r="T28" s="443"/>
      <c r="U28" s="443"/>
      <c r="V28" s="327"/>
      <c r="W28" s="289" t="s">
        <v>226</v>
      </c>
      <c r="X28" s="289"/>
      <c r="Y28" s="289"/>
      <c r="Z28" s="289"/>
      <c r="AA28" s="294" t="s">
        <v>227</v>
      </c>
      <c r="AB28" s="294"/>
      <c r="AC28" s="294"/>
      <c r="AD28" s="294"/>
    </row>
    <row r="29" spans="1:40" ht="30" customHeight="1" thickBot="1">
      <c r="A29" s="452" t="s">
        <v>228</v>
      </c>
      <c r="B29" s="453"/>
      <c r="C29" s="275" t="s">
        <v>229</v>
      </c>
      <c r="D29" s="449" t="s">
        <v>320</v>
      </c>
      <c r="E29" s="449" t="s">
        <v>319</v>
      </c>
      <c r="F29" s="449" t="s">
        <v>318</v>
      </c>
      <c r="G29" s="451" t="s">
        <v>232</v>
      </c>
      <c r="H29" s="451" t="s">
        <v>278</v>
      </c>
      <c r="I29" s="313" t="s">
        <v>210</v>
      </c>
      <c r="J29" s="456" t="s">
        <v>321</v>
      </c>
      <c r="K29" s="87" t="s">
        <v>234</v>
      </c>
      <c r="L29" s="87" t="s">
        <v>235</v>
      </c>
      <c r="M29" s="449" t="s">
        <v>318</v>
      </c>
      <c r="N29" s="454" t="s">
        <v>322</v>
      </c>
      <c r="O29" s="319"/>
      <c r="P29" s="319"/>
      <c r="Q29" s="313" t="s">
        <v>236</v>
      </c>
      <c r="R29" s="313"/>
      <c r="S29" s="313"/>
      <c r="T29" s="431" t="s">
        <v>237</v>
      </c>
      <c r="U29" s="439"/>
      <c r="V29" s="363"/>
      <c r="W29" s="313" t="s">
        <v>303</v>
      </c>
      <c r="X29" s="313"/>
      <c r="Y29" s="431" t="s">
        <v>238</v>
      </c>
      <c r="Z29" s="363"/>
      <c r="AA29" s="313" t="s">
        <v>239</v>
      </c>
      <c r="AB29" s="313"/>
      <c r="AC29" s="431" t="s">
        <v>240</v>
      </c>
      <c r="AD29" s="432"/>
    </row>
    <row r="30" spans="1:40" ht="30" customHeight="1">
      <c r="A30" s="194"/>
      <c r="B30" s="195"/>
      <c r="C30" s="159"/>
      <c r="D30" s="450"/>
      <c r="E30" s="450"/>
      <c r="F30" s="450"/>
      <c r="G30" s="313"/>
      <c r="H30" s="313"/>
      <c r="I30" s="313"/>
      <c r="J30" s="457"/>
      <c r="K30" s="214" t="s">
        <v>299</v>
      </c>
      <c r="L30" s="214" t="s">
        <v>300</v>
      </c>
      <c r="M30" s="450"/>
      <c r="N30" s="455"/>
      <c r="O30" s="319"/>
      <c r="P30" s="319"/>
      <c r="Q30" s="313"/>
      <c r="R30" s="313"/>
      <c r="S30" s="313"/>
      <c r="T30" s="433"/>
      <c r="U30" s="440"/>
      <c r="V30" s="441"/>
      <c r="W30" s="313"/>
      <c r="X30" s="313"/>
      <c r="Y30" s="433"/>
      <c r="Z30" s="441"/>
      <c r="AA30" s="313"/>
      <c r="AB30" s="313"/>
      <c r="AC30" s="433"/>
      <c r="AD30" s="434"/>
    </row>
    <row r="31" spans="1:40" ht="20.100000000000001" customHeight="1">
      <c r="A31" s="437">
        <v>19</v>
      </c>
      <c r="B31" s="349"/>
      <c r="C31" s="56">
        <v>724</v>
      </c>
      <c r="D31" s="57">
        <v>28</v>
      </c>
      <c r="E31" s="57">
        <v>343</v>
      </c>
      <c r="F31" s="57">
        <v>311</v>
      </c>
      <c r="G31" s="215" t="s">
        <v>203</v>
      </c>
      <c r="H31" s="215" t="s">
        <v>203</v>
      </c>
      <c r="I31" s="57">
        <v>40810</v>
      </c>
      <c r="J31" s="57">
        <v>741</v>
      </c>
      <c r="K31" s="70">
        <v>35671</v>
      </c>
      <c r="L31" s="70">
        <v>313532</v>
      </c>
      <c r="M31" s="57">
        <v>453</v>
      </c>
      <c r="N31" s="216" t="s">
        <v>203</v>
      </c>
      <c r="O31" s="438">
        <v>19</v>
      </c>
      <c r="P31" s="363"/>
      <c r="Q31" s="442">
        <v>6</v>
      </c>
      <c r="R31" s="309"/>
      <c r="S31" s="309"/>
      <c r="T31" s="309">
        <v>235000</v>
      </c>
      <c r="U31" s="309"/>
      <c r="V31" s="309"/>
      <c r="W31" s="309">
        <v>5126</v>
      </c>
      <c r="X31" s="309"/>
      <c r="Y31" s="309">
        <v>184165</v>
      </c>
      <c r="Z31" s="309"/>
      <c r="AA31" s="309">
        <v>8654</v>
      </c>
      <c r="AB31" s="309"/>
      <c r="AC31" s="309">
        <v>1094</v>
      </c>
      <c r="AD31" s="323"/>
    </row>
    <row r="32" spans="1:40" ht="20.100000000000001" customHeight="1">
      <c r="A32" s="437">
        <v>20</v>
      </c>
      <c r="B32" s="349"/>
      <c r="C32" s="56">
        <v>698</v>
      </c>
      <c r="D32" s="57">
        <v>38</v>
      </c>
      <c r="E32" s="57">
        <v>329</v>
      </c>
      <c r="F32" s="57">
        <v>209</v>
      </c>
      <c r="G32" s="57">
        <v>744</v>
      </c>
      <c r="H32" s="57">
        <v>2059</v>
      </c>
      <c r="I32" s="57">
        <v>44242</v>
      </c>
      <c r="J32" s="57">
        <v>743</v>
      </c>
      <c r="K32" s="70">
        <v>35831</v>
      </c>
      <c r="L32" s="70">
        <v>311066</v>
      </c>
      <c r="M32" s="57">
        <v>859</v>
      </c>
      <c r="N32" s="72">
        <v>2439</v>
      </c>
      <c r="O32" s="437">
        <v>20</v>
      </c>
      <c r="P32" s="349"/>
      <c r="Q32" s="394">
        <v>6</v>
      </c>
      <c r="R32" s="299"/>
      <c r="S32" s="299"/>
      <c r="T32" s="299">
        <v>235000</v>
      </c>
      <c r="U32" s="299"/>
      <c r="V32" s="299"/>
      <c r="W32" s="299">
        <v>5147</v>
      </c>
      <c r="X32" s="299"/>
      <c r="Y32" s="299">
        <v>185740</v>
      </c>
      <c r="Z32" s="299"/>
      <c r="AA32" s="299">
        <v>8790</v>
      </c>
      <c r="AB32" s="299"/>
      <c r="AC32" s="299">
        <v>1096</v>
      </c>
      <c r="AD32" s="302"/>
    </row>
    <row r="33" spans="1:30" ht="20.100000000000001" customHeight="1">
      <c r="A33" s="437">
        <v>21</v>
      </c>
      <c r="B33" s="349"/>
      <c r="C33" s="56">
        <v>696</v>
      </c>
      <c r="D33" s="57">
        <v>38</v>
      </c>
      <c r="E33" s="57">
        <v>326</v>
      </c>
      <c r="F33" s="57">
        <v>292</v>
      </c>
      <c r="G33" s="57">
        <v>758</v>
      </c>
      <c r="H33" s="57">
        <v>1983</v>
      </c>
      <c r="I33" s="57">
        <v>45178</v>
      </c>
      <c r="J33" s="57">
        <v>721</v>
      </c>
      <c r="K33" s="70">
        <v>35072</v>
      </c>
      <c r="L33" s="70">
        <v>296717</v>
      </c>
      <c r="M33" s="57">
        <v>341</v>
      </c>
      <c r="N33" s="72">
        <v>2391</v>
      </c>
      <c r="O33" s="437">
        <v>21</v>
      </c>
      <c r="P33" s="349"/>
      <c r="Q33" s="394">
        <v>6</v>
      </c>
      <c r="R33" s="299"/>
      <c r="S33" s="299"/>
      <c r="T33" s="299">
        <v>235000</v>
      </c>
      <c r="U33" s="299"/>
      <c r="V33" s="299"/>
      <c r="W33" s="299">
        <v>5241</v>
      </c>
      <c r="X33" s="299"/>
      <c r="Y33" s="299">
        <v>191465</v>
      </c>
      <c r="Z33" s="299"/>
      <c r="AA33" s="299">
        <v>8910</v>
      </c>
      <c r="AB33" s="299"/>
      <c r="AC33" s="299">
        <v>1100.7</v>
      </c>
      <c r="AD33" s="302"/>
    </row>
    <row r="34" spans="1:30" ht="20.100000000000001" customHeight="1">
      <c r="A34" s="437">
        <v>22</v>
      </c>
      <c r="B34" s="349"/>
      <c r="C34" s="56">
        <v>694</v>
      </c>
      <c r="D34" s="57">
        <v>39</v>
      </c>
      <c r="E34" s="57">
        <v>328</v>
      </c>
      <c r="F34" s="57">
        <v>204</v>
      </c>
      <c r="G34" s="57">
        <v>769</v>
      </c>
      <c r="H34" s="57">
        <v>1979</v>
      </c>
      <c r="I34" s="57">
        <v>45492</v>
      </c>
      <c r="J34" s="57">
        <v>709</v>
      </c>
      <c r="K34" s="70">
        <v>34026</v>
      </c>
      <c r="L34" s="70">
        <v>293539</v>
      </c>
      <c r="M34" s="57">
        <v>322</v>
      </c>
      <c r="N34" s="72">
        <v>587</v>
      </c>
      <c r="O34" s="437">
        <v>22</v>
      </c>
      <c r="P34" s="461"/>
      <c r="Q34" s="394">
        <v>6</v>
      </c>
      <c r="R34" s="394"/>
      <c r="S34" s="394"/>
      <c r="T34" s="299">
        <v>235000</v>
      </c>
      <c r="U34" s="299"/>
      <c r="V34" s="299"/>
      <c r="W34" s="299">
        <v>5255</v>
      </c>
      <c r="X34" s="299"/>
      <c r="Y34" s="299">
        <v>193125</v>
      </c>
      <c r="Z34" s="299"/>
      <c r="AA34" s="299">
        <v>8906</v>
      </c>
      <c r="AB34" s="299"/>
      <c r="AC34" s="302">
        <v>1102</v>
      </c>
      <c r="AD34" s="302"/>
    </row>
    <row r="35" spans="1:30" ht="20.100000000000001" customHeight="1" thickBot="1">
      <c r="A35" s="444">
        <v>23</v>
      </c>
      <c r="B35" s="462"/>
      <c r="C35" s="145">
        <v>671</v>
      </c>
      <c r="D35" s="144">
        <v>39</v>
      </c>
      <c r="E35" s="144">
        <v>316</v>
      </c>
      <c r="F35" s="144">
        <v>264</v>
      </c>
      <c r="G35" s="144">
        <v>740</v>
      </c>
      <c r="H35" s="144">
        <v>1900</v>
      </c>
      <c r="I35" s="144">
        <v>44055</v>
      </c>
      <c r="J35" s="144">
        <v>704</v>
      </c>
      <c r="K35" s="209">
        <v>34663</v>
      </c>
      <c r="L35" s="209">
        <v>303691</v>
      </c>
      <c r="M35" s="144">
        <v>202</v>
      </c>
      <c r="N35" s="217">
        <v>312</v>
      </c>
      <c r="O35" s="444">
        <v>23</v>
      </c>
      <c r="P35" s="445"/>
      <c r="Q35" s="446">
        <v>6</v>
      </c>
      <c r="R35" s="446"/>
      <c r="S35" s="446"/>
      <c r="T35" s="297">
        <v>235000</v>
      </c>
      <c r="U35" s="297"/>
      <c r="V35" s="297"/>
      <c r="W35" s="297">
        <v>5316</v>
      </c>
      <c r="X35" s="297"/>
      <c r="Y35" s="297">
        <v>198105</v>
      </c>
      <c r="Z35" s="297"/>
      <c r="AA35" s="297">
        <v>9001</v>
      </c>
      <c r="AB35" s="297"/>
      <c r="AC35" s="300">
        <v>1107</v>
      </c>
      <c r="AD35" s="300"/>
    </row>
    <row r="36" spans="1:30" ht="15" customHeight="1">
      <c r="K36" s="11"/>
      <c r="L36" s="11"/>
      <c r="N36" s="11" t="s">
        <v>214</v>
      </c>
      <c r="AD36" s="11" t="s">
        <v>214</v>
      </c>
    </row>
    <row r="37" spans="1:30" ht="21" customHeight="1">
      <c r="A37" s="218"/>
      <c r="AC37" s="11"/>
    </row>
  </sheetData>
  <sheetProtection selectLockedCells="1" selectUnlockedCells="1"/>
  <mergeCells count="135">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Q16:R16"/>
    <mergeCell ref="S16:T16"/>
    <mergeCell ref="U16:V16"/>
    <mergeCell ref="AA28:AD28"/>
    <mergeCell ref="Q15:R15"/>
    <mergeCell ref="Q11:R11"/>
    <mergeCell ref="Y31:Z31"/>
    <mergeCell ref="W16:X16"/>
    <mergeCell ref="Q17:R17"/>
    <mergeCell ref="S17:T17"/>
    <mergeCell ref="U17:V17"/>
    <mergeCell ref="W17:X17"/>
    <mergeCell ref="Q18:R18"/>
    <mergeCell ref="W18:X18"/>
    <mergeCell ref="Q19:R19"/>
    <mergeCell ref="Q13:R13"/>
    <mergeCell ref="Q14:R14"/>
    <mergeCell ref="S19:T19"/>
    <mergeCell ref="U19:V19"/>
    <mergeCell ref="S18:T18"/>
    <mergeCell ref="U18:V18"/>
    <mergeCell ref="Y34:Z34"/>
    <mergeCell ref="S13:T13"/>
    <mergeCell ref="U13:V13"/>
    <mergeCell ref="W13:X13"/>
    <mergeCell ref="S14:T14"/>
    <mergeCell ref="U14:V14"/>
    <mergeCell ref="Y32:Z32"/>
    <mergeCell ref="AC33:AD33"/>
    <mergeCell ref="AC31:AD31"/>
    <mergeCell ref="AA33:AB33"/>
    <mergeCell ref="AA31:AB31"/>
    <mergeCell ref="AA32:AB32"/>
    <mergeCell ref="AC32:AD32"/>
    <mergeCell ref="S15:T15"/>
    <mergeCell ref="U15:V15"/>
    <mergeCell ref="W15:X15"/>
    <mergeCell ref="W33:X33"/>
    <mergeCell ref="AA35:AB35"/>
    <mergeCell ref="AA29:AB30"/>
    <mergeCell ref="W19:X19"/>
    <mergeCell ref="AC29:AD30"/>
    <mergeCell ref="Q10:R10"/>
    <mergeCell ref="W9:X9"/>
    <mergeCell ref="Q9:R9"/>
    <mergeCell ref="U9:V9"/>
    <mergeCell ref="S9:T9"/>
    <mergeCell ref="W10:X10"/>
    <mergeCell ref="W14:X14"/>
    <mergeCell ref="S11:T11"/>
    <mergeCell ref="U11:V11"/>
    <mergeCell ref="S10:T10"/>
    <mergeCell ref="U10:V10"/>
    <mergeCell ref="AC35:AD35"/>
    <mergeCell ref="W11:X11"/>
    <mergeCell ref="W20:AD20"/>
    <mergeCell ref="AC34:AD34"/>
    <mergeCell ref="AA34:AB34"/>
    <mergeCell ref="Y35:Z35"/>
    <mergeCell ref="Y33:Z33"/>
    <mergeCell ref="T34:V34"/>
    <mergeCell ref="W34:X34"/>
    <mergeCell ref="Y8:Z8"/>
    <mergeCell ref="O8:P8"/>
    <mergeCell ref="Q12:R12"/>
    <mergeCell ref="S12:T12"/>
    <mergeCell ref="U12:V12"/>
    <mergeCell ref="W12:X12"/>
    <mergeCell ref="O4:AD4"/>
    <mergeCell ref="O7:AD7"/>
    <mergeCell ref="Q8:T8"/>
    <mergeCell ref="U8:X8"/>
    <mergeCell ref="AA8:AB8"/>
    <mergeCell ref="AC8:AD8"/>
  </mergeCells>
  <phoneticPr fontId="21"/>
  <printOptions horizontalCentered="1"/>
  <pageMargins left="0.59055118110236227" right="0.59055118110236227" top="0.59055118110236227" bottom="0.59055118110236227" header="0.39370078740157483" footer="0.39370078740157483"/>
  <pageSetup paperSize="9" scale="92" firstPageNumber="106" orientation="portrait" useFirstPageNumber="1" verticalDpi="300" r:id="rId1"/>
  <headerFooter alignWithMargins="0">
    <oddHeader>&amp;L上下水道及び電気</oddHeader>
    <oddFooter>&amp;C&amp;11－&amp;P－</oddFooter>
  </headerFooter>
</worksheet>
</file>

<file path=xl/worksheets/sheet7.xml><?xml version="1.0" encoding="utf-8"?>
<worksheet xmlns="http://schemas.openxmlformats.org/spreadsheetml/2006/main" xmlns:r="http://schemas.openxmlformats.org/officeDocument/2006/relationships">
  <dimension ref="A1:AP37"/>
  <sheetViews>
    <sheetView view="pageBreakPreview" topLeftCell="K22" zoomScaleNormal="100" zoomScaleSheetLayoutView="100" workbookViewId="0">
      <selection activeCell="S15" sqref="S15:T15"/>
    </sheetView>
  </sheetViews>
  <sheetFormatPr defaultRowHeight="21" customHeight="1"/>
  <cols>
    <col min="1" max="2" width="5.7109375" style="127" customWidth="1"/>
    <col min="3" max="3" width="9" style="127" customWidth="1"/>
    <col min="4" max="4" width="10.7109375" style="127" customWidth="1"/>
    <col min="5" max="5" width="8.28515625" style="127" customWidth="1"/>
    <col min="6" max="6" width="7" style="127" customWidth="1"/>
    <col min="7" max="8" width="9.28515625" style="127" customWidth="1"/>
    <col min="9" max="9" width="6.7109375" style="127" customWidth="1"/>
    <col min="10" max="10" width="8.28515625" style="127" customWidth="1"/>
    <col min="11" max="11" width="9" style="127" customWidth="1"/>
    <col min="12" max="12" width="6.7109375" style="127" customWidth="1"/>
    <col min="13" max="13" width="7.5703125" style="127" customWidth="1"/>
    <col min="14" max="15" width="7.7109375" style="127" customWidth="1"/>
    <col min="16" max="16" width="9.7109375" style="127" customWidth="1"/>
    <col min="17" max="17" width="8" style="127" customWidth="1"/>
    <col min="18" max="18" width="1.7109375" style="127" customWidth="1"/>
    <col min="19" max="19" width="8" style="127" customWidth="1"/>
    <col min="20" max="20" width="2.7109375" style="127" customWidth="1"/>
    <col min="21" max="21" width="8.140625" style="127" customWidth="1"/>
    <col min="22" max="22" width="1.85546875" style="127" customWidth="1"/>
    <col min="23" max="23" width="8.5703125" style="127" customWidth="1"/>
    <col min="24" max="24" width="1.7109375" style="127" customWidth="1"/>
    <col min="25" max="25" width="6.5703125" style="127" customWidth="1"/>
    <col min="26" max="26" width="8.5703125" style="127" customWidth="1"/>
    <col min="27" max="28" width="6.7109375" style="127" customWidth="1"/>
    <col min="29" max="30" width="7.7109375" style="127" customWidth="1"/>
    <col min="31" max="31" width="14.140625" style="127" customWidth="1"/>
    <col min="32" max="32" width="12.140625" style="127" customWidth="1"/>
    <col min="33" max="33" width="10.85546875" style="127" customWidth="1"/>
    <col min="34" max="34" width="11" style="127" customWidth="1"/>
    <col min="35" max="35" width="12" style="127" customWidth="1"/>
    <col min="36" max="36" width="10.85546875" style="127" customWidth="1"/>
    <col min="37" max="37" width="10.7109375" style="127" customWidth="1"/>
    <col min="38" max="38" width="9.7109375" style="127" customWidth="1"/>
    <col min="39" max="39" width="13.28515625" style="127" customWidth="1"/>
    <col min="40" max="40" width="14.28515625" style="127" customWidth="1"/>
    <col min="41" max="41" width="9.28515625" style="127" customWidth="1"/>
    <col min="42" max="16384" width="9.140625" style="127"/>
  </cols>
  <sheetData>
    <row r="1" spans="1:42" ht="5.0999999999999996" customHeight="1">
      <c r="A1" s="118"/>
    </row>
    <row r="2" spans="1:42" ht="15" customHeight="1">
      <c r="A2" s="343" t="s">
        <v>179</v>
      </c>
      <c r="B2" s="343"/>
      <c r="C2" s="343"/>
      <c r="D2" s="343"/>
      <c r="E2" s="343"/>
      <c r="F2" s="343"/>
      <c r="G2" s="343"/>
      <c r="H2" s="343"/>
      <c r="I2" s="343"/>
      <c r="J2" s="343"/>
    </row>
    <row r="3" spans="1:42" ht="5.0999999999999996" customHeight="1">
      <c r="A3" s="118"/>
    </row>
    <row r="4" spans="1:42" s="188" customFormat="1" ht="50.1" customHeight="1">
      <c r="A4" s="344" t="s">
        <v>292</v>
      </c>
      <c r="B4" s="344"/>
      <c r="C4" s="344"/>
      <c r="D4" s="344"/>
      <c r="E4" s="344"/>
      <c r="F4" s="344"/>
      <c r="G4" s="344"/>
      <c r="H4" s="344"/>
      <c r="I4" s="344"/>
      <c r="J4" s="344"/>
      <c r="K4" s="344"/>
      <c r="L4" s="344"/>
      <c r="M4" s="344"/>
      <c r="N4" s="344"/>
      <c r="O4" s="344" t="s">
        <v>304</v>
      </c>
      <c r="P4" s="344"/>
      <c r="Q4" s="344"/>
      <c r="R4" s="344"/>
      <c r="S4" s="344"/>
      <c r="T4" s="344"/>
      <c r="U4" s="344"/>
      <c r="V4" s="344"/>
      <c r="W4" s="344"/>
      <c r="X4" s="344"/>
      <c r="Y4" s="344"/>
      <c r="Z4" s="344"/>
      <c r="AA4" s="344"/>
      <c r="AB4" s="344"/>
      <c r="AC4" s="344"/>
      <c r="AD4" s="344"/>
    </row>
    <row r="5" spans="1:42" ht="15" customHeight="1"/>
    <row r="6" spans="1:42" ht="15" customHeight="1" thickBot="1">
      <c r="A6" s="127" t="s">
        <v>180</v>
      </c>
      <c r="O6" s="189"/>
      <c r="P6" s="189"/>
      <c r="Q6" s="189"/>
      <c r="R6" s="189"/>
      <c r="S6" s="189"/>
      <c r="T6" s="189"/>
      <c r="U6" s="189"/>
      <c r="V6" s="189"/>
      <c r="W6" s="189"/>
      <c r="X6" s="189"/>
      <c r="Y6" s="189"/>
      <c r="Z6" s="189"/>
      <c r="AA6" s="189"/>
      <c r="AB6" s="190" t="s">
        <v>181</v>
      </c>
      <c r="AC6" s="189"/>
      <c r="AD6" s="189"/>
    </row>
    <row r="7" spans="1:42" ht="30" customHeight="1" thickBot="1">
      <c r="A7" s="191"/>
      <c r="B7" s="146"/>
      <c r="C7" s="289" t="s">
        <v>182</v>
      </c>
      <c r="D7" s="289"/>
      <c r="E7" s="289" t="s">
        <v>183</v>
      </c>
      <c r="F7" s="289"/>
      <c r="G7" s="289"/>
      <c r="H7" s="289"/>
      <c r="I7" s="289"/>
      <c r="J7" s="289"/>
      <c r="K7" s="289"/>
      <c r="L7" s="289"/>
      <c r="M7" s="289"/>
      <c r="N7" s="289"/>
      <c r="O7" s="422" t="s">
        <v>184</v>
      </c>
      <c r="P7" s="422"/>
      <c r="Q7" s="422"/>
      <c r="R7" s="422"/>
      <c r="S7" s="422"/>
      <c r="T7" s="422"/>
      <c r="U7" s="422"/>
      <c r="V7" s="422"/>
      <c r="W7" s="422"/>
      <c r="X7" s="422"/>
      <c r="Y7" s="422"/>
      <c r="Z7" s="422"/>
      <c r="AA7" s="422"/>
      <c r="AB7" s="422"/>
      <c r="AC7" s="422"/>
      <c r="AD7" s="423"/>
      <c r="AE7" s="219" t="s">
        <v>186</v>
      </c>
      <c r="AH7" s="219"/>
      <c r="AI7" s="219"/>
    </row>
    <row r="8" spans="1:42" ht="30" customHeight="1">
      <c r="A8" s="470" t="s">
        <v>314</v>
      </c>
      <c r="B8" s="349"/>
      <c r="C8" s="289"/>
      <c r="D8" s="289"/>
      <c r="E8" s="313" t="s">
        <v>187</v>
      </c>
      <c r="F8" s="313"/>
      <c r="G8" s="313" t="s">
        <v>188</v>
      </c>
      <c r="H8" s="313"/>
      <c r="I8" s="313" t="s">
        <v>189</v>
      </c>
      <c r="J8" s="313"/>
      <c r="K8" s="313" t="s">
        <v>190</v>
      </c>
      <c r="L8" s="313"/>
      <c r="M8" s="451" t="s">
        <v>280</v>
      </c>
      <c r="N8" s="313"/>
      <c r="O8" s="421" t="s">
        <v>192</v>
      </c>
      <c r="P8" s="313"/>
      <c r="Q8" s="310" t="s">
        <v>193</v>
      </c>
      <c r="R8" s="424"/>
      <c r="S8" s="424"/>
      <c r="T8" s="424"/>
      <c r="U8" s="425" t="s">
        <v>194</v>
      </c>
      <c r="V8" s="426"/>
      <c r="W8" s="426"/>
      <c r="X8" s="427"/>
      <c r="Y8" s="421" t="s">
        <v>195</v>
      </c>
      <c r="Z8" s="313"/>
      <c r="AA8" s="310" t="s">
        <v>262</v>
      </c>
      <c r="AB8" s="310"/>
      <c r="AC8" s="428" t="s">
        <v>263</v>
      </c>
      <c r="AD8" s="429"/>
      <c r="AE8" s="220"/>
      <c r="AF8" s="157"/>
      <c r="AG8" s="221" t="s">
        <v>196</v>
      </c>
      <c r="AH8" s="221" t="s">
        <v>197</v>
      </c>
      <c r="AI8" s="221" t="s">
        <v>198</v>
      </c>
      <c r="AJ8" s="222" t="s">
        <v>185</v>
      </c>
    </row>
    <row r="9" spans="1:42" ht="30" customHeight="1">
      <c r="A9" s="194"/>
      <c r="B9" s="195"/>
      <c r="C9" s="196" t="s">
        <v>199</v>
      </c>
      <c r="D9" s="197" t="s">
        <v>196</v>
      </c>
      <c r="E9" s="124" t="s">
        <v>277</v>
      </c>
      <c r="F9" s="124" t="s">
        <v>200</v>
      </c>
      <c r="G9" s="124" t="s">
        <v>277</v>
      </c>
      <c r="H9" s="124" t="s">
        <v>200</v>
      </c>
      <c r="I9" s="124" t="s">
        <v>277</v>
      </c>
      <c r="J9" s="12" t="s">
        <v>200</v>
      </c>
      <c r="K9" s="124" t="s">
        <v>277</v>
      </c>
      <c r="L9" s="12" t="s">
        <v>200</v>
      </c>
      <c r="M9" s="124" t="s">
        <v>277</v>
      </c>
      <c r="N9" s="12" t="s">
        <v>200</v>
      </c>
      <c r="O9" s="147" t="s">
        <v>293</v>
      </c>
      <c r="P9" s="124" t="s">
        <v>200</v>
      </c>
      <c r="Q9" s="310" t="s">
        <v>293</v>
      </c>
      <c r="R9" s="421"/>
      <c r="S9" s="310" t="s">
        <v>200</v>
      </c>
      <c r="T9" s="424"/>
      <c r="U9" s="425" t="s">
        <v>293</v>
      </c>
      <c r="V9" s="427"/>
      <c r="W9" s="435" t="s">
        <v>200</v>
      </c>
      <c r="X9" s="435"/>
      <c r="Y9" s="147" t="s">
        <v>293</v>
      </c>
      <c r="Z9" s="124" t="s">
        <v>200</v>
      </c>
      <c r="AA9" s="124" t="s">
        <v>293</v>
      </c>
      <c r="AB9" s="124" t="s">
        <v>200</v>
      </c>
      <c r="AC9" s="124" t="s">
        <v>293</v>
      </c>
      <c r="AD9" s="161" t="s">
        <v>200</v>
      </c>
      <c r="AE9" s="471" t="s">
        <v>201</v>
      </c>
      <c r="AF9" s="223" t="s">
        <v>202</v>
      </c>
      <c r="AG9" s="224">
        <f>D18</f>
        <v>506762</v>
      </c>
      <c r="AH9" s="224">
        <f>SUM(F18,H18,J18,L18,N18)</f>
        <v>223849</v>
      </c>
      <c r="AI9" s="224">
        <f>SUM(P18,S18,W18,Z18,AB18)</f>
        <v>280660</v>
      </c>
      <c r="AJ9" s="225">
        <f>AD18</f>
        <v>2254</v>
      </c>
    </row>
    <row r="10" spans="1:42" ht="20.100000000000001" customHeight="1">
      <c r="A10" s="467">
        <v>14</v>
      </c>
      <c r="B10" s="468"/>
      <c r="C10" s="84">
        <v>619980</v>
      </c>
      <c r="D10" s="85">
        <v>436988</v>
      </c>
      <c r="E10" s="199">
        <v>10428</v>
      </c>
      <c r="F10" s="85">
        <v>251</v>
      </c>
      <c r="G10" s="199">
        <v>558402</v>
      </c>
      <c r="H10" s="199">
        <v>197473</v>
      </c>
      <c r="I10" s="85">
        <v>2154</v>
      </c>
      <c r="J10" s="85">
        <v>713</v>
      </c>
      <c r="K10" s="85" t="s">
        <v>203</v>
      </c>
      <c r="L10" s="85" t="s">
        <v>203</v>
      </c>
      <c r="M10" s="85" t="s">
        <v>203</v>
      </c>
      <c r="N10" s="270" t="s">
        <v>203</v>
      </c>
      <c r="O10" s="85">
        <v>4004</v>
      </c>
      <c r="P10" s="57">
        <v>152146</v>
      </c>
      <c r="Q10" s="312">
        <v>43819</v>
      </c>
      <c r="R10" s="312"/>
      <c r="S10" s="312">
        <v>34096</v>
      </c>
      <c r="T10" s="312"/>
      <c r="U10" s="436">
        <v>1006</v>
      </c>
      <c r="V10" s="436"/>
      <c r="W10" s="436">
        <v>31425</v>
      </c>
      <c r="X10" s="436"/>
      <c r="Y10" s="57">
        <v>68</v>
      </c>
      <c r="Z10" s="57">
        <v>20799</v>
      </c>
      <c r="AA10" s="57">
        <v>99</v>
      </c>
      <c r="AB10" s="57">
        <v>85</v>
      </c>
      <c r="AC10" s="57" t="s">
        <v>203</v>
      </c>
      <c r="AD10" s="72" t="s">
        <v>203</v>
      </c>
      <c r="AE10" s="471"/>
      <c r="AF10" s="226" t="s">
        <v>204</v>
      </c>
      <c r="AG10" s="227" t="e">
        <f>AG9-#REF!</f>
        <v>#REF!</v>
      </c>
      <c r="AH10" s="227" t="e">
        <f>AH9-#REF!</f>
        <v>#REF!</v>
      </c>
      <c r="AI10" s="227" t="e">
        <f>AI9-#REF!</f>
        <v>#REF!</v>
      </c>
      <c r="AJ10" s="228" t="e">
        <f>AJ9-#REF!</f>
        <v>#REF!</v>
      </c>
    </row>
    <row r="11" spans="1:42" ht="20.100000000000001" customHeight="1">
      <c r="A11" s="469">
        <v>15</v>
      </c>
      <c r="B11" s="448"/>
      <c r="C11" s="56">
        <v>624726</v>
      </c>
      <c r="D11" s="57">
        <v>452410</v>
      </c>
      <c r="E11" s="57">
        <v>9520</v>
      </c>
      <c r="F11" s="57">
        <v>231</v>
      </c>
      <c r="G11" s="70">
        <v>564336</v>
      </c>
      <c r="H11" s="70">
        <v>202813</v>
      </c>
      <c r="I11" s="57">
        <v>2273</v>
      </c>
      <c r="J11" s="57">
        <v>616</v>
      </c>
      <c r="K11" s="57" t="s">
        <v>203</v>
      </c>
      <c r="L11" s="57" t="s">
        <v>203</v>
      </c>
      <c r="M11" s="57" t="s">
        <v>203</v>
      </c>
      <c r="N11" s="271" t="s">
        <v>203</v>
      </c>
      <c r="O11" s="57">
        <v>4090</v>
      </c>
      <c r="P11" s="57">
        <v>159749</v>
      </c>
      <c r="Q11" s="298">
        <v>43365</v>
      </c>
      <c r="R11" s="298"/>
      <c r="S11" s="298">
        <v>34564</v>
      </c>
      <c r="T11" s="298"/>
      <c r="U11" s="298">
        <v>997</v>
      </c>
      <c r="V11" s="298"/>
      <c r="W11" s="298">
        <v>32772</v>
      </c>
      <c r="X11" s="298"/>
      <c r="Y11" s="57">
        <v>72</v>
      </c>
      <c r="Z11" s="57">
        <v>21605</v>
      </c>
      <c r="AA11" s="57">
        <v>73</v>
      </c>
      <c r="AB11" s="57">
        <v>59</v>
      </c>
      <c r="AC11" s="57" t="s">
        <v>203</v>
      </c>
      <c r="AD11" s="72" t="s">
        <v>203</v>
      </c>
      <c r="AE11" s="229" t="s">
        <v>205</v>
      </c>
      <c r="AF11" s="230" t="s">
        <v>202</v>
      </c>
      <c r="AG11" s="224">
        <v>0</v>
      </c>
      <c r="AH11" s="231">
        <f>AH9/$AG$9</f>
        <v>0.44172412296107444</v>
      </c>
      <c r="AI11" s="231">
        <f>AI9/$AG$9</f>
        <v>0.55383000303890184</v>
      </c>
      <c r="AJ11" s="232">
        <f>AJ9/$AG$9</f>
        <v>4.4478473129398021E-3</v>
      </c>
    </row>
    <row r="12" spans="1:42" ht="20.100000000000001" customHeight="1" thickBot="1">
      <c r="A12" s="469">
        <v>16</v>
      </c>
      <c r="B12" s="448"/>
      <c r="C12" s="56">
        <v>629918</v>
      </c>
      <c r="D12" s="57">
        <v>443792</v>
      </c>
      <c r="E12" s="57">
        <v>9398</v>
      </c>
      <c r="F12" s="57">
        <v>221</v>
      </c>
      <c r="G12" s="70">
        <v>570372</v>
      </c>
      <c r="H12" s="70">
        <v>199503</v>
      </c>
      <c r="I12" s="57">
        <v>1799</v>
      </c>
      <c r="J12" s="57">
        <v>478</v>
      </c>
      <c r="K12" s="57" t="s">
        <v>203</v>
      </c>
      <c r="L12" s="57" t="s">
        <v>203</v>
      </c>
      <c r="M12" s="57" t="s">
        <v>203</v>
      </c>
      <c r="N12" s="271" t="s">
        <v>203</v>
      </c>
      <c r="O12" s="57">
        <v>4124</v>
      </c>
      <c r="P12" s="57">
        <v>155132</v>
      </c>
      <c r="Q12" s="298">
        <v>43053</v>
      </c>
      <c r="R12" s="298"/>
      <c r="S12" s="298">
        <v>32676</v>
      </c>
      <c r="T12" s="298"/>
      <c r="U12" s="298">
        <v>975</v>
      </c>
      <c r="V12" s="298"/>
      <c r="W12" s="298">
        <v>33031</v>
      </c>
      <c r="X12" s="298"/>
      <c r="Y12" s="57">
        <v>73</v>
      </c>
      <c r="Z12" s="57">
        <v>22686</v>
      </c>
      <c r="AA12" s="57">
        <v>124</v>
      </c>
      <c r="AB12" s="57">
        <v>65</v>
      </c>
      <c r="AC12" s="57" t="s">
        <v>203</v>
      </c>
      <c r="AD12" s="72" t="s">
        <v>203</v>
      </c>
      <c r="AE12" s="233"/>
      <c r="AF12" s="234" t="s">
        <v>204</v>
      </c>
      <c r="AG12" s="235" t="e">
        <f>AG10/#REF!</f>
        <v>#REF!</v>
      </c>
      <c r="AH12" s="235" t="e">
        <f>AH10/#REF!</f>
        <v>#REF!</v>
      </c>
      <c r="AI12" s="235" t="e">
        <f>AI10/#REF!</f>
        <v>#REF!</v>
      </c>
      <c r="AJ12" s="236" t="e">
        <f>AJ10/#REF!</f>
        <v>#REF!</v>
      </c>
    </row>
    <row r="13" spans="1:42" ht="20.100000000000001" customHeight="1">
      <c r="A13" s="469">
        <v>17</v>
      </c>
      <c r="B13" s="448"/>
      <c r="C13" s="56">
        <v>633128</v>
      </c>
      <c r="D13" s="57">
        <v>456335</v>
      </c>
      <c r="E13" s="57">
        <v>5224</v>
      </c>
      <c r="F13" s="57">
        <v>145</v>
      </c>
      <c r="G13" s="70">
        <v>578593</v>
      </c>
      <c r="H13" s="70">
        <v>203766</v>
      </c>
      <c r="I13" s="57">
        <v>1516</v>
      </c>
      <c r="J13" s="57">
        <v>544</v>
      </c>
      <c r="K13" s="57" t="s">
        <v>203</v>
      </c>
      <c r="L13" s="57" t="s">
        <v>203</v>
      </c>
      <c r="M13" s="57" t="s">
        <v>203</v>
      </c>
      <c r="N13" s="271" t="s">
        <v>203</v>
      </c>
      <c r="O13" s="57">
        <v>4117</v>
      </c>
      <c r="P13" s="57">
        <v>162520</v>
      </c>
      <c r="Q13" s="298">
        <v>42720</v>
      </c>
      <c r="R13" s="298"/>
      <c r="S13" s="298">
        <v>32279</v>
      </c>
      <c r="T13" s="298"/>
      <c r="U13" s="298">
        <v>1019</v>
      </c>
      <c r="V13" s="298"/>
      <c r="W13" s="298">
        <v>34603</v>
      </c>
      <c r="X13" s="298"/>
      <c r="Y13" s="57">
        <v>72</v>
      </c>
      <c r="Z13" s="57">
        <v>22386</v>
      </c>
      <c r="AA13" s="57">
        <v>67</v>
      </c>
      <c r="AB13" s="57">
        <v>92</v>
      </c>
      <c r="AC13" s="57" t="s">
        <v>203</v>
      </c>
      <c r="AD13" s="72" t="s">
        <v>203</v>
      </c>
      <c r="AE13" s="146"/>
      <c r="AF13" s="146"/>
      <c r="AG13" s="237"/>
      <c r="AH13" s="238"/>
      <c r="AI13" s="238"/>
      <c r="AJ13" s="238"/>
    </row>
    <row r="14" spans="1:42" ht="20.100000000000001" customHeight="1">
      <c r="A14" s="469">
        <v>18</v>
      </c>
      <c r="B14" s="448"/>
      <c r="C14" s="56">
        <v>639300</v>
      </c>
      <c r="D14" s="57">
        <v>460164</v>
      </c>
      <c r="E14" s="57">
        <v>4881</v>
      </c>
      <c r="F14" s="57">
        <v>137</v>
      </c>
      <c r="G14" s="70">
        <v>584780</v>
      </c>
      <c r="H14" s="70">
        <v>200023</v>
      </c>
      <c r="I14" s="57">
        <v>1656</v>
      </c>
      <c r="J14" s="57">
        <v>489</v>
      </c>
      <c r="K14" s="57" t="s">
        <v>203</v>
      </c>
      <c r="L14" s="57" t="s">
        <v>203</v>
      </c>
      <c r="M14" s="57" t="s">
        <v>203</v>
      </c>
      <c r="N14" s="271" t="s">
        <v>203</v>
      </c>
      <c r="O14" s="57">
        <v>4150</v>
      </c>
      <c r="P14" s="57">
        <v>166897</v>
      </c>
      <c r="Q14" s="298">
        <v>42599</v>
      </c>
      <c r="R14" s="298"/>
      <c r="S14" s="298">
        <v>32303</v>
      </c>
      <c r="T14" s="298"/>
      <c r="U14" s="298">
        <v>1070</v>
      </c>
      <c r="V14" s="298"/>
      <c r="W14" s="298">
        <v>37460</v>
      </c>
      <c r="X14" s="298"/>
      <c r="Y14" s="57">
        <v>72</v>
      </c>
      <c r="Z14" s="57">
        <v>22810</v>
      </c>
      <c r="AA14" s="57">
        <v>92</v>
      </c>
      <c r="AB14" s="57">
        <v>45</v>
      </c>
      <c r="AC14" s="57" t="s">
        <v>203</v>
      </c>
      <c r="AD14" s="72" t="s">
        <v>203</v>
      </c>
      <c r="AE14" s="153"/>
      <c r="AF14" s="153"/>
      <c r="AG14" s="153"/>
      <c r="AH14" s="153"/>
      <c r="AI14" s="153"/>
      <c r="AJ14" s="153"/>
    </row>
    <row r="15" spans="1:42" ht="20.100000000000001" customHeight="1" thickBot="1">
      <c r="A15" s="469">
        <v>19</v>
      </c>
      <c r="B15" s="308"/>
      <c r="C15" s="56">
        <v>644637</v>
      </c>
      <c r="D15" s="57">
        <v>466933</v>
      </c>
      <c r="E15" s="57">
        <v>4692</v>
      </c>
      <c r="F15" s="57">
        <v>135</v>
      </c>
      <c r="G15" s="70">
        <v>590880</v>
      </c>
      <c r="H15" s="70">
        <v>202721</v>
      </c>
      <c r="I15" s="57">
        <v>1463</v>
      </c>
      <c r="J15" s="57">
        <v>456</v>
      </c>
      <c r="K15" s="57" t="s">
        <v>203</v>
      </c>
      <c r="L15" s="57" t="s">
        <v>203</v>
      </c>
      <c r="M15" s="57" t="s">
        <v>203</v>
      </c>
      <c r="N15" s="271" t="s">
        <v>203</v>
      </c>
      <c r="O15" s="57">
        <v>4215</v>
      </c>
      <c r="P15" s="57">
        <v>172016</v>
      </c>
      <c r="Q15" s="298">
        <v>42177</v>
      </c>
      <c r="R15" s="298"/>
      <c r="S15" s="298">
        <v>31289</v>
      </c>
      <c r="T15" s="298"/>
      <c r="U15" s="298">
        <v>1057</v>
      </c>
      <c r="V15" s="298"/>
      <c r="W15" s="298">
        <v>37705</v>
      </c>
      <c r="X15" s="298"/>
      <c r="Y15" s="57">
        <v>72</v>
      </c>
      <c r="Z15" s="57">
        <v>22574</v>
      </c>
      <c r="AA15" s="57">
        <v>81</v>
      </c>
      <c r="AB15" s="57">
        <v>37</v>
      </c>
      <c r="AC15" s="57" t="s">
        <v>203</v>
      </c>
      <c r="AD15" s="72" t="s">
        <v>203</v>
      </c>
      <c r="AE15" s="203" t="s">
        <v>206</v>
      </c>
      <c r="AG15" s="203"/>
      <c r="AH15" s="203"/>
      <c r="AI15" s="203"/>
      <c r="AJ15" s="203"/>
      <c r="AK15" s="203"/>
      <c r="AL15" s="203"/>
      <c r="AM15" s="203"/>
      <c r="AN15" s="203"/>
      <c r="AO15" s="203"/>
      <c r="AP15" s="204"/>
    </row>
    <row r="16" spans="1:42" ht="20.100000000000001" customHeight="1">
      <c r="A16" s="469">
        <v>20</v>
      </c>
      <c r="B16" s="448"/>
      <c r="C16" s="71">
        <f>E16+G16+I16+K16+M16+O16+Q16+S16+U16+W16+Y16</f>
        <v>775077</v>
      </c>
      <c r="D16" s="70">
        <v>499690</v>
      </c>
      <c r="E16" s="70">
        <v>43378</v>
      </c>
      <c r="F16" s="57">
        <v>1671</v>
      </c>
      <c r="G16" s="70">
        <v>595166</v>
      </c>
      <c r="H16" s="70">
        <v>195979</v>
      </c>
      <c r="I16" s="70">
        <v>1206</v>
      </c>
      <c r="J16" s="70">
        <v>253</v>
      </c>
      <c r="K16" s="57">
        <v>2367</v>
      </c>
      <c r="L16" s="57">
        <v>1761</v>
      </c>
      <c r="M16" s="70">
        <v>18572</v>
      </c>
      <c r="N16" s="272">
        <v>17500</v>
      </c>
      <c r="O16" s="57">
        <v>4294</v>
      </c>
      <c r="P16" s="70">
        <v>189977</v>
      </c>
      <c r="Q16" s="298">
        <v>41296</v>
      </c>
      <c r="R16" s="298"/>
      <c r="S16" s="298">
        <v>30716</v>
      </c>
      <c r="T16" s="298"/>
      <c r="U16" s="298">
        <v>1032</v>
      </c>
      <c r="V16" s="298"/>
      <c r="W16" s="298">
        <v>36978</v>
      </c>
      <c r="X16" s="298"/>
      <c r="Y16" s="57">
        <v>72</v>
      </c>
      <c r="Z16" s="57">
        <v>22397</v>
      </c>
      <c r="AA16" s="57">
        <v>58</v>
      </c>
      <c r="AB16" s="57">
        <v>50</v>
      </c>
      <c r="AC16" s="57">
        <v>8253</v>
      </c>
      <c r="AD16" s="72">
        <v>2408</v>
      </c>
      <c r="AE16" s="239"/>
      <c r="AF16" s="240" t="s">
        <v>197</v>
      </c>
      <c r="AG16" s="241"/>
      <c r="AH16" s="241"/>
      <c r="AI16" s="241"/>
      <c r="AJ16" s="242"/>
      <c r="AK16" s="240" t="s">
        <v>198</v>
      </c>
      <c r="AL16" s="243"/>
      <c r="AM16" s="243"/>
      <c r="AN16" s="243"/>
      <c r="AO16" s="244"/>
    </row>
    <row r="17" spans="1:42" ht="20.100000000000001" customHeight="1">
      <c r="A17" s="447">
        <v>21</v>
      </c>
      <c r="B17" s="466"/>
      <c r="C17" s="71">
        <f>E17+G17+I17+K17+M17+O17+Q17+S17+U17+W17+Y17</f>
        <v>780300</v>
      </c>
      <c r="D17" s="70">
        <v>503331</v>
      </c>
      <c r="E17" s="70">
        <v>44047</v>
      </c>
      <c r="F17" s="57">
        <v>1701</v>
      </c>
      <c r="G17" s="70">
        <v>600108</v>
      </c>
      <c r="H17" s="70">
        <v>195693</v>
      </c>
      <c r="I17" s="70">
        <v>1386</v>
      </c>
      <c r="J17" s="70">
        <v>406</v>
      </c>
      <c r="K17" s="57">
        <v>2267</v>
      </c>
      <c r="L17" s="57">
        <v>1719</v>
      </c>
      <c r="M17" s="70">
        <v>21140</v>
      </c>
      <c r="N17" s="272">
        <v>19349</v>
      </c>
      <c r="O17" s="57">
        <v>4280</v>
      </c>
      <c r="P17" s="70">
        <v>193363</v>
      </c>
      <c r="Q17" s="298">
        <v>40647</v>
      </c>
      <c r="R17" s="298"/>
      <c r="S17" s="298">
        <v>29335</v>
      </c>
      <c r="T17" s="298"/>
      <c r="U17" s="298">
        <v>1026</v>
      </c>
      <c r="V17" s="298"/>
      <c r="W17" s="298">
        <v>35985</v>
      </c>
      <c r="X17" s="298"/>
      <c r="Y17" s="57">
        <v>79</v>
      </c>
      <c r="Z17" s="57">
        <v>23441</v>
      </c>
      <c r="AA17" s="57">
        <v>28</v>
      </c>
      <c r="AB17" s="57">
        <v>10</v>
      </c>
      <c r="AC17" s="57">
        <v>7887</v>
      </c>
      <c r="AD17" s="72">
        <v>2329</v>
      </c>
      <c r="AE17" s="245"/>
      <c r="AF17" s="246" t="s">
        <v>207</v>
      </c>
      <c r="AG17" s="246" t="s">
        <v>208</v>
      </c>
      <c r="AH17" s="246" t="s">
        <v>209</v>
      </c>
      <c r="AI17" s="246" t="s">
        <v>190</v>
      </c>
      <c r="AJ17" s="246" t="s">
        <v>191</v>
      </c>
      <c r="AK17" s="246" t="s">
        <v>210</v>
      </c>
      <c r="AL17" s="246" t="s">
        <v>211</v>
      </c>
      <c r="AM17" s="247" t="s">
        <v>194</v>
      </c>
      <c r="AN17" s="247" t="s">
        <v>212</v>
      </c>
      <c r="AO17" s="248" t="s">
        <v>209</v>
      </c>
    </row>
    <row r="18" spans="1:42" s="204" customFormat="1" ht="20.100000000000001" customHeight="1">
      <c r="A18" s="447">
        <v>22</v>
      </c>
      <c r="B18" s="448"/>
      <c r="C18" s="186">
        <v>729763</v>
      </c>
      <c r="D18" s="187">
        <v>506762</v>
      </c>
      <c r="E18" s="187">
        <v>44675</v>
      </c>
      <c r="F18" s="187">
        <v>1765</v>
      </c>
      <c r="G18" s="70">
        <v>604787</v>
      </c>
      <c r="H18" s="70">
        <v>198513</v>
      </c>
      <c r="I18" s="187">
        <v>1575</v>
      </c>
      <c r="J18" s="187">
        <v>322</v>
      </c>
      <c r="K18" s="9">
        <v>1980</v>
      </c>
      <c r="L18" s="9">
        <v>1524</v>
      </c>
      <c r="M18" s="187">
        <v>23744</v>
      </c>
      <c r="N18" s="273">
        <v>21725</v>
      </c>
      <c r="O18" s="57">
        <v>4231</v>
      </c>
      <c r="P18" s="70">
        <v>192479</v>
      </c>
      <c r="Q18" s="298">
        <v>40512</v>
      </c>
      <c r="R18" s="298"/>
      <c r="S18" s="298">
        <v>28739</v>
      </c>
      <c r="T18" s="298"/>
      <c r="U18" s="298">
        <v>1048</v>
      </c>
      <c r="V18" s="298"/>
      <c r="W18" s="298">
        <v>35659</v>
      </c>
      <c r="X18" s="298"/>
      <c r="Y18" s="57">
        <v>81</v>
      </c>
      <c r="Z18" s="57">
        <v>23777</v>
      </c>
      <c r="AA18" s="57">
        <v>18</v>
      </c>
      <c r="AB18" s="57">
        <v>6</v>
      </c>
      <c r="AC18" s="57">
        <v>7112</v>
      </c>
      <c r="AD18" s="72">
        <v>2254</v>
      </c>
      <c r="AE18" s="249" t="s">
        <v>201</v>
      </c>
      <c r="AF18" s="224">
        <f>F18</f>
        <v>1765</v>
      </c>
      <c r="AG18" s="224">
        <f>H18</f>
        <v>198513</v>
      </c>
      <c r="AH18" s="224">
        <f>J18</f>
        <v>322</v>
      </c>
      <c r="AI18" s="224">
        <f>L18</f>
        <v>1524</v>
      </c>
      <c r="AJ18" s="224">
        <f>N18</f>
        <v>21725</v>
      </c>
      <c r="AK18" s="224">
        <f>P18</f>
        <v>192479</v>
      </c>
      <c r="AL18" s="224">
        <f>S18</f>
        <v>28739</v>
      </c>
      <c r="AM18" s="224">
        <f>W18</f>
        <v>35659</v>
      </c>
      <c r="AN18" s="224">
        <f>Z18</f>
        <v>23777</v>
      </c>
      <c r="AO18" s="225">
        <f>AB18</f>
        <v>6</v>
      </c>
      <c r="AP18" s="127"/>
    </row>
    <row r="19" spans="1:42" s="204" customFormat="1" ht="20.100000000000001" customHeight="1" thickBot="1">
      <c r="A19" s="464">
        <v>23</v>
      </c>
      <c r="B19" s="465"/>
      <c r="C19" s="207">
        <v>737008</v>
      </c>
      <c r="D19" s="208">
        <v>494623</v>
      </c>
      <c r="E19" s="208">
        <v>44927</v>
      </c>
      <c r="F19" s="208">
        <v>1767</v>
      </c>
      <c r="G19" s="209">
        <v>609581</v>
      </c>
      <c r="H19" s="209">
        <v>193169</v>
      </c>
      <c r="I19" s="208">
        <v>1726</v>
      </c>
      <c r="J19" s="208">
        <v>457</v>
      </c>
      <c r="K19" s="7">
        <v>1929</v>
      </c>
      <c r="L19" s="7">
        <v>1429</v>
      </c>
      <c r="M19" s="208">
        <v>26697</v>
      </c>
      <c r="N19" s="274">
        <v>22938</v>
      </c>
      <c r="O19" s="144">
        <v>4217</v>
      </c>
      <c r="P19" s="209">
        <v>185782</v>
      </c>
      <c r="Q19" s="296">
        <v>40203</v>
      </c>
      <c r="R19" s="296"/>
      <c r="S19" s="430">
        <v>28321</v>
      </c>
      <c r="T19" s="430"/>
      <c r="U19" s="430">
        <v>1045</v>
      </c>
      <c r="V19" s="430"/>
      <c r="W19" s="430">
        <v>36224</v>
      </c>
      <c r="X19" s="430"/>
      <c r="Y19" s="144">
        <v>74</v>
      </c>
      <c r="Z19" s="144">
        <v>22473</v>
      </c>
      <c r="AA19" s="144">
        <v>42</v>
      </c>
      <c r="AB19" s="144">
        <v>8</v>
      </c>
      <c r="AC19" s="144">
        <v>6567</v>
      </c>
      <c r="AD19" s="250">
        <v>2055</v>
      </c>
      <c r="AE19" s="251"/>
      <c r="AF19" s="227"/>
      <c r="AG19" s="227"/>
      <c r="AH19" s="227"/>
      <c r="AI19" s="227"/>
      <c r="AJ19" s="227"/>
      <c r="AK19" s="227"/>
      <c r="AL19" s="227"/>
      <c r="AM19" s="227"/>
      <c r="AN19" s="227"/>
      <c r="AO19" s="228"/>
      <c r="AP19" s="127"/>
    </row>
    <row r="20" spans="1:42" ht="15" customHeight="1" thickBot="1">
      <c r="A20" s="127" t="s">
        <v>213</v>
      </c>
      <c r="W20" s="282" t="s">
        <v>301</v>
      </c>
      <c r="X20" s="282"/>
      <c r="Y20" s="282"/>
      <c r="Z20" s="282"/>
      <c r="AA20" s="282"/>
      <c r="AB20" s="282"/>
      <c r="AC20" s="282"/>
      <c r="AD20" s="282"/>
      <c r="AE20" s="252" t="s">
        <v>215</v>
      </c>
      <c r="AF20" s="253">
        <f t="shared" ref="AF20:AO20" si="0">AF18/$AG$9</f>
        <v>3.4828972969559676E-3</v>
      </c>
      <c r="AG20" s="253">
        <f>AG18/$AG$9</f>
        <v>0.39172826691819829</v>
      </c>
      <c r="AH20" s="253">
        <f t="shared" si="0"/>
        <v>6.3540675899140025E-4</v>
      </c>
      <c r="AI20" s="253">
        <f t="shared" si="0"/>
        <v>3.0073288841704782E-3</v>
      </c>
      <c r="AJ20" s="253">
        <f t="shared" si="0"/>
        <v>4.2870223102758294E-2</v>
      </c>
      <c r="AK20" s="253">
        <f t="shared" si="0"/>
        <v>0.37982129678231596</v>
      </c>
      <c r="AL20" s="253">
        <f t="shared" si="0"/>
        <v>5.6711039896440538E-2</v>
      </c>
      <c r="AM20" s="253">
        <f t="shared" si="0"/>
        <v>7.0366365276007273E-2</v>
      </c>
      <c r="AN20" s="253">
        <f t="shared" si="0"/>
        <v>4.691946120664138E-2</v>
      </c>
      <c r="AO20" s="254">
        <f t="shared" si="0"/>
        <v>1.1839877496734168E-5</v>
      </c>
    </row>
    <row r="21" spans="1:42" ht="15" customHeight="1">
      <c r="A21" s="127" t="s">
        <v>216</v>
      </c>
      <c r="AD21" s="153"/>
      <c r="AG21" s="210"/>
    </row>
    <row r="22" spans="1:42" ht="15" customHeight="1">
      <c r="A22" s="127" t="s">
        <v>217</v>
      </c>
      <c r="AD22" s="153"/>
    </row>
    <row r="23" spans="1:42" ht="15" customHeight="1">
      <c r="A23" s="127" t="s">
        <v>218</v>
      </c>
      <c r="H23" s="150"/>
      <c r="O23" s="211"/>
      <c r="Q23" s="211"/>
      <c r="R23" s="211"/>
      <c r="AD23" s="153"/>
    </row>
    <row r="24" spans="1:42" ht="15" customHeight="1">
      <c r="A24" s="127" t="s">
        <v>219</v>
      </c>
      <c r="H24" s="150"/>
      <c r="O24" s="211"/>
      <c r="Q24" s="211"/>
      <c r="R24" s="211"/>
    </row>
    <row r="25" spans="1:42" ht="15" customHeight="1">
      <c r="A25" s="127" t="s">
        <v>295</v>
      </c>
      <c r="H25" s="150"/>
      <c r="O25" s="211"/>
      <c r="Q25" s="211"/>
      <c r="R25" s="211"/>
    </row>
    <row r="26" spans="1:42" ht="15" customHeight="1"/>
    <row r="27" spans="1:42" ht="15" customHeight="1" thickBot="1">
      <c r="A27" s="127" t="s">
        <v>220</v>
      </c>
      <c r="K27" s="11"/>
      <c r="L27" s="11"/>
      <c r="M27" s="11" t="s">
        <v>221</v>
      </c>
      <c r="N27" s="11"/>
      <c r="O27" s="127" t="s">
        <v>222</v>
      </c>
      <c r="AD27" s="11" t="s">
        <v>223</v>
      </c>
    </row>
    <row r="28" spans="1:42" ht="30" customHeight="1" thickBot="1">
      <c r="A28" s="191"/>
      <c r="B28" s="122"/>
      <c r="C28" s="289" t="s">
        <v>224</v>
      </c>
      <c r="D28" s="289"/>
      <c r="E28" s="289"/>
      <c r="F28" s="289"/>
      <c r="G28" s="289"/>
      <c r="H28" s="381" t="s">
        <v>225</v>
      </c>
      <c r="I28" s="459"/>
      <c r="J28" s="459"/>
      <c r="K28" s="459"/>
      <c r="L28" s="459"/>
      <c r="M28" s="460"/>
      <c r="N28" s="212"/>
      <c r="O28" s="319" t="s">
        <v>101</v>
      </c>
      <c r="P28" s="319"/>
      <c r="Q28" s="291" t="s">
        <v>302</v>
      </c>
      <c r="R28" s="443"/>
      <c r="S28" s="443"/>
      <c r="T28" s="443"/>
      <c r="U28" s="443"/>
      <c r="V28" s="327"/>
      <c r="W28" s="289" t="s">
        <v>226</v>
      </c>
      <c r="X28" s="289"/>
      <c r="Y28" s="289"/>
      <c r="Z28" s="289"/>
      <c r="AA28" s="294" t="s">
        <v>227</v>
      </c>
      <c r="AB28" s="294"/>
      <c r="AC28" s="294"/>
      <c r="AD28" s="294"/>
    </row>
    <row r="29" spans="1:42" ht="30" customHeight="1" thickBot="1">
      <c r="A29" s="14" t="s">
        <v>228</v>
      </c>
      <c r="B29" s="213" t="s">
        <v>229</v>
      </c>
      <c r="C29" s="313" t="s">
        <v>230</v>
      </c>
      <c r="D29" s="313" t="s">
        <v>297</v>
      </c>
      <c r="E29" s="313" t="s">
        <v>231</v>
      </c>
      <c r="F29" s="451" t="s">
        <v>232</v>
      </c>
      <c r="G29" s="451" t="s">
        <v>278</v>
      </c>
      <c r="H29" s="313" t="s">
        <v>210</v>
      </c>
      <c r="I29" s="313" t="s">
        <v>233</v>
      </c>
      <c r="J29" s="87" t="s">
        <v>234</v>
      </c>
      <c r="K29" s="87" t="s">
        <v>235</v>
      </c>
      <c r="L29" s="313" t="s">
        <v>298</v>
      </c>
      <c r="M29" s="472" t="s">
        <v>279</v>
      </c>
      <c r="N29" s="212"/>
      <c r="O29" s="319"/>
      <c r="P29" s="319"/>
      <c r="Q29" s="313" t="s">
        <v>236</v>
      </c>
      <c r="R29" s="313"/>
      <c r="S29" s="313"/>
      <c r="T29" s="431" t="s">
        <v>237</v>
      </c>
      <c r="U29" s="439"/>
      <c r="V29" s="363"/>
      <c r="W29" s="313" t="s">
        <v>303</v>
      </c>
      <c r="X29" s="313"/>
      <c r="Y29" s="431" t="s">
        <v>238</v>
      </c>
      <c r="Z29" s="363"/>
      <c r="AA29" s="313" t="s">
        <v>239</v>
      </c>
      <c r="AB29" s="313"/>
      <c r="AC29" s="431" t="s">
        <v>240</v>
      </c>
      <c r="AD29" s="432"/>
      <c r="AE29" s="153"/>
    </row>
    <row r="30" spans="1:42" ht="30" customHeight="1">
      <c r="A30" s="194"/>
      <c r="B30" s="159"/>
      <c r="C30" s="313"/>
      <c r="D30" s="313"/>
      <c r="E30" s="313"/>
      <c r="F30" s="313"/>
      <c r="G30" s="313"/>
      <c r="H30" s="313"/>
      <c r="I30" s="313"/>
      <c r="J30" s="214" t="s">
        <v>299</v>
      </c>
      <c r="K30" s="214" t="s">
        <v>300</v>
      </c>
      <c r="L30" s="313"/>
      <c r="M30" s="321"/>
      <c r="N30" s="212"/>
      <c r="O30" s="319"/>
      <c r="P30" s="319"/>
      <c r="Q30" s="313"/>
      <c r="R30" s="313"/>
      <c r="S30" s="313"/>
      <c r="T30" s="433"/>
      <c r="U30" s="440"/>
      <c r="V30" s="441"/>
      <c r="W30" s="313"/>
      <c r="X30" s="313"/>
      <c r="Y30" s="433"/>
      <c r="Z30" s="441"/>
      <c r="AA30" s="313"/>
      <c r="AB30" s="313"/>
      <c r="AC30" s="433"/>
      <c r="AD30" s="434"/>
      <c r="AE30" s="178"/>
    </row>
    <row r="31" spans="1:42" ht="20.100000000000001" customHeight="1">
      <c r="A31" s="136">
        <v>19</v>
      </c>
      <c r="B31" s="56">
        <v>724</v>
      </c>
      <c r="C31" s="57">
        <v>28</v>
      </c>
      <c r="D31" s="57">
        <v>343</v>
      </c>
      <c r="E31" s="57">
        <v>311</v>
      </c>
      <c r="F31" s="215" t="s">
        <v>203</v>
      </c>
      <c r="G31" s="215" t="s">
        <v>203</v>
      </c>
      <c r="H31" s="57">
        <v>40810</v>
      </c>
      <c r="I31" s="57">
        <v>741</v>
      </c>
      <c r="J31" s="70">
        <v>35671</v>
      </c>
      <c r="K31" s="70">
        <v>313532</v>
      </c>
      <c r="L31" s="57">
        <v>453</v>
      </c>
      <c r="M31" s="216" t="s">
        <v>203</v>
      </c>
      <c r="N31" s="9"/>
      <c r="O31" s="438">
        <v>19</v>
      </c>
      <c r="P31" s="363"/>
      <c r="Q31" s="442">
        <v>6</v>
      </c>
      <c r="R31" s="309"/>
      <c r="S31" s="309"/>
      <c r="T31" s="309">
        <v>235000</v>
      </c>
      <c r="U31" s="309"/>
      <c r="V31" s="309"/>
      <c r="W31" s="309">
        <v>5126</v>
      </c>
      <c r="X31" s="309"/>
      <c r="Y31" s="309">
        <v>184165</v>
      </c>
      <c r="Z31" s="309"/>
      <c r="AA31" s="309">
        <v>8654</v>
      </c>
      <c r="AB31" s="309"/>
      <c r="AC31" s="309">
        <v>1094</v>
      </c>
      <c r="AD31" s="323"/>
      <c r="AE31" s="158"/>
    </row>
    <row r="32" spans="1:42" ht="20.100000000000001" customHeight="1">
      <c r="A32" s="136">
        <v>20</v>
      </c>
      <c r="B32" s="56">
        <v>698</v>
      </c>
      <c r="C32" s="57">
        <v>38</v>
      </c>
      <c r="D32" s="57">
        <v>329</v>
      </c>
      <c r="E32" s="57">
        <v>209</v>
      </c>
      <c r="F32" s="57">
        <v>744</v>
      </c>
      <c r="G32" s="57">
        <v>2059</v>
      </c>
      <c r="H32" s="57">
        <v>44242</v>
      </c>
      <c r="I32" s="57">
        <v>743</v>
      </c>
      <c r="J32" s="70">
        <v>35831</v>
      </c>
      <c r="K32" s="70">
        <v>311066</v>
      </c>
      <c r="L32" s="57">
        <v>859</v>
      </c>
      <c r="M32" s="72">
        <v>2439</v>
      </c>
      <c r="N32" s="9"/>
      <c r="O32" s="437">
        <v>20</v>
      </c>
      <c r="P32" s="349"/>
      <c r="Q32" s="394">
        <v>6</v>
      </c>
      <c r="R32" s="299"/>
      <c r="S32" s="299"/>
      <c r="T32" s="299">
        <v>235000</v>
      </c>
      <c r="U32" s="299"/>
      <c r="V32" s="299"/>
      <c r="W32" s="299">
        <v>5147</v>
      </c>
      <c r="X32" s="299"/>
      <c r="Y32" s="299">
        <v>185740</v>
      </c>
      <c r="Z32" s="299"/>
      <c r="AA32" s="299">
        <v>8790</v>
      </c>
      <c r="AB32" s="299"/>
      <c r="AC32" s="299">
        <v>1096</v>
      </c>
      <c r="AD32" s="302"/>
      <c r="AE32" s="158"/>
    </row>
    <row r="33" spans="1:31" ht="20.100000000000001" customHeight="1">
      <c r="A33" s="14">
        <v>21</v>
      </c>
      <c r="B33" s="56">
        <v>696</v>
      </c>
      <c r="C33" s="57">
        <v>38</v>
      </c>
      <c r="D33" s="57">
        <v>326</v>
      </c>
      <c r="E33" s="57">
        <v>292</v>
      </c>
      <c r="F33" s="57">
        <v>758</v>
      </c>
      <c r="G33" s="57">
        <v>1983</v>
      </c>
      <c r="H33" s="57">
        <v>45178</v>
      </c>
      <c r="I33" s="57">
        <v>721</v>
      </c>
      <c r="J33" s="70">
        <v>35072</v>
      </c>
      <c r="K33" s="70">
        <v>296717</v>
      </c>
      <c r="L33" s="57">
        <v>341</v>
      </c>
      <c r="M33" s="72">
        <v>2391</v>
      </c>
      <c r="N33" s="9"/>
      <c r="O33" s="437">
        <v>21</v>
      </c>
      <c r="P33" s="349"/>
      <c r="Q33" s="394">
        <v>6</v>
      </c>
      <c r="R33" s="299"/>
      <c r="S33" s="299"/>
      <c r="T33" s="299">
        <v>235000</v>
      </c>
      <c r="U33" s="299"/>
      <c r="V33" s="299"/>
      <c r="W33" s="299">
        <v>5241</v>
      </c>
      <c r="X33" s="299"/>
      <c r="Y33" s="299">
        <v>191465</v>
      </c>
      <c r="Z33" s="299"/>
      <c r="AA33" s="299">
        <v>8910</v>
      </c>
      <c r="AB33" s="299"/>
      <c r="AC33" s="299">
        <v>1100.7</v>
      </c>
      <c r="AD33" s="302"/>
      <c r="AE33" s="158"/>
    </row>
    <row r="34" spans="1:31" ht="20.100000000000001" customHeight="1">
      <c r="A34" s="14">
        <v>22</v>
      </c>
      <c r="B34" s="56">
        <v>694</v>
      </c>
      <c r="C34" s="57">
        <v>39</v>
      </c>
      <c r="D34" s="57">
        <v>328</v>
      </c>
      <c r="E34" s="57">
        <v>204</v>
      </c>
      <c r="F34" s="57">
        <v>769</v>
      </c>
      <c r="G34" s="57">
        <v>1979</v>
      </c>
      <c r="H34" s="57">
        <v>45492</v>
      </c>
      <c r="I34" s="57">
        <v>709</v>
      </c>
      <c r="J34" s="70">
        <v>34026</v>
      </c>
      <c r="K34" s="70">
        <v>293539</v>
      </c>
      <c r="L34" s="57">
        <v>322</v>
      </c>
      <c r="M34" s="72">
        <v>587</v>
      </c>
      <c r="N34" s="9"/>
      <c r="O34" s="437">
        <v>22</v>
      </c>
      <c r="P34" s="461"/>
      <c r="Q34" s="394">
        <v>6</v>
      </c>
      <c r="R34" s="394"/>
      <c r="S34" s="394"/>
      <c r="T34" s="299">
        <v>235000</v>
      </c>
      <c r="U34" s="299"/>
      <c r="V34" s="299"/>
      <c r="W34" s="299">
        <v>5255</v>
      </c>
      <c r="X34" s="299"/>
      <c r="Y34" s="299">
        <v>193125</v>
      </c>
      <c r="Z34" s="299"/>
      <c r="AA34" s="299">
        <v>8906</v>
      </c>
      <c r="AB34" s="299"/>
      <c r="AC34" s="302">
        <v>1102</v>
      </c>
      <c r="AD34" s="302"/>
      <c r="AE34" s="158"/>
    </row>
    <row r="35" spans="1:31" ht="20.100000000000001" customHeight="1" thickBot="1">
      <c r="A35" s="152">
        <v>23</v>
      </c>
      <c r="B35" s="145">
        <v>671</v>
      </c>
      <c r="C35" s="144">
        <v>39</v>
      </c>
      <c r="D35" s="144">
        <v>316</v>
      </c>
      <c r="E35" s="144">
        <v>264</v>
      </c>
      <c r="F35" s="144">
        <v>740</v>
      </c>
      <c r="G35" s="144">
        <v>1900</v>
      </c>
      <c r="H35" s="144">
        <v>44055</v>
      </c>
      <c r="I35" s="144">
        <v>704</v>
      </c>
      <c r="J35" s="209">
        <v>34663</v>
      </c>
      <c r="K35" s="209">
        <v>303691</v>
      </c>
      <c r="L35" s="144">
        <v>202</v>
      </c>
      <c r="M35" s="217">
        <v>312</v>
      </c>
      <c r="N35" s="86"/>
      <c r="O35" s="444">
        <v>23</v>
      </c>
      <c r="P35" s="445"/>
      <c r="Q35" s="446">
        <v>6</v>
      </c>
      <c r="R35" s="446"/>
      <c r="S35" s="446"/>
      <c r="T35" s="297">
        <v>235000</v>
      </c>
      <c r="U35" s="297"/>
      <c r="V35" s="297"/>
      <c r="W35" s="297">
        <v>5316</v>
      </c>
      <c r="X35" s="297"/>
      <c r="Y35" s="297">
        <v>198105</v>
      </c>
      <c r="Z35" s="297"/>
      <c r="AA35" s="297">
        <v>9001</v>
      </c>
      <c r="AB35" s="297"/>
      <c r="AC35" s="300">
        <v>1107</v>
      </c>
      <c r="AD35" s="300"/>
      <c r="AE35" s="158"/>
    </row>
    <row r="36" spans="1:31" ht="15" customHeight="1">
      <c r="K36" s="11"/>
      <c r="L36" s="11"/>
      <c r="M36" s="11" t="s">
        <v>214</v>
      </c>
      <c r="N36" s="11"/>
      <c r="AD36" s="11" t="s">
        <v>214</v>
      </c>
      <c r="AE36" s="158"/>
    </row>
    <row r="37" spans="1:31" ht="21" customHeight="1">
      <c r="A37" s="218"/>
      <c r="AE37" s="11"/>
    </row>
  </sheetData>
  <sheetProtection selectLockedCells="1" selectUnlockedCells="1"/>
  <mergeCells count="130">
    <mergeCell ref="AC35:AD35"/>
    <mergeCell ref="W32:X32"/>
    <mergeCell ref="Y32:Z32"/>
    <mergeCell ref="AA35:AB35"/>
    <mergeCell ref="W35:X35"/>
    <mergeCell ref="Y35:Z35"/>
    <mergeCell ref="Y34:Z34"/>
    <mergeCell ref="AA34:AB34"/>
    <mergeCell ref="O34:P34"/>
    <mergeCell ref="Q34:S34"/>
    <mergeCell ref="W34:X34"/>
    <mergeCell ref="O33:P33"/>
    <mergeCell ref="Q33:S33"/>
    <mergeCell ref="T35:V35"/>
    <mergeCell ref="T34:V34"/>
    <mergeCell ref="T33:V33"/>
    <mergeCell ref="O35:P35"/>
    <mergeCell ref="Q35:S35"/>
    <mergeCell ref="W33:X33"/>
    <mergeCell ref="AC33:AD33"/>
    <mergeCell ref="AA33:AB33"/>
    <mergeCell ref="AC34:AD34"/>
    <mergeCell ref="Y33:Z33"/>
    <mergeCell ref="AA32:AB32"/>
    <mergeCell ref="W28:Z28"/>
    <mergeCell ref="Y31:Z31"/>
    <mergeCell ref="W11:X11"/>
    <mergeCell ref="AA28:AD28"/>
    <mergeCell ref="W17:X17"/>
    <mergeCell ref="W14:X14"/>
    <mergeCell ref="AC31:AD31"/>
    <mergeCell ref="AA31:AB31"/>
    <mergeCell ref="A13:B13"/>
    <mergeCell ref="A14:B14"/>
    <mergeCell ref="H28:M28"/>
    <mergeCell ref="I29:I30"/>
    <mergeCell ref="E29:E30"/>
    <mergeCell ref="G29:G30"/>
    <mergeCell ref="H29:H30"/>
    <mergeCell ref="M29:M30"/>
    <mergeCell ref="L29:L30"/>
    <mergeCell ref="A19:B19"/>
    <mergeCell ref="A15:B15"/>
    <mergeCell ref="A16:B16"/>
    <mergeCell ref="A17:B17"/>
    <mergeCell ref="A18:B18"/>
    <mergeCell ref="T31:V31"/>
    <mergeCell ref="O31:P31"/>
    <mergeCell ref="Q31:S31"/>
    <mergeCell ref="O32:P32"/>
    <mergeCell ref="Q32:S32"/>
    <mergeCell ref="O28:P30"/>
    <mergeCell ref="Q28:V28"/>
    <mergeCell ref="Q29:S30"/>
    <mergeCell ref="T29:V30"/>
    <mergeCell ref="U16:V16"/>
    <mergeCell ref="T32:V32"/>
    <mergeCell ref="E8:F8"/>
    <mergeCell ref="G8:H8"/>
    <mergeCell ref="Q19:R19"/>
    <mergeCell ref="Q18:R18"/>
    <mergeCell ref="Q17:R17"/>
    <mergeCell ref="Q16:R16"/>
    <mergeCell ref="Q14:R14"/>
    <mergeCell ref="F29:F30"/>
    <mergeCell ref="C28:G28"/>
    <mergeCell ref="C29:C30"/>
    <mergeCell ref="D29:D30"/>
    <mergeCell ref="S14:T14"/>
    <mergeCell ref="U14:V14"/>
    <mergeCell ref="W13:X13"/>
    <mergeCell ref="Q13:R13"/>
    <mergeCell ref="S19:T19"/>
    <mergeCell ref="S18:T18"/>
    <mergeCell ref="U18:V18"/>
    <mergeCell ref="U17:V17"/>
    <mergeCell ref="U19:V19"/>
    <mergeCell ref="U15:V15"/>
    <mergeCell ref="Q15:R15"/>
    <mergeCell ref="U13:V13"/>
    <mergeCell ref="S13:T13"/>
    <mergeCell ref="AE9:AE10"/>
    <mergeCell ref="K8:L8"/>
    <mergeCell ref="M8:N8"/>
    <mergeCell ref="O8:P8"/>
    <mergeCell ref="AA8:AB8"/>
    <mergeCell ref="Q8:T8"/>
    <mergeCell ref="U8:X8"/>
    <mergeCell ref="W9:X9"/>
    <mergeCell ref="Q9:R9"/>
    <mergeCell ref="W10:X10"/>
    <mergeCell ref="AC8:AD8"/>
    <mergeCell ref="A2:J2"/>
    <mergeCell ref="A4:N4"/>
    <mergeCell ref="O4:AD4"/>
    <mergeCell ref="C7:D8"/>
    <mergeCell ref="E7:N7"/>
    <mergeCell ref="A8:B8"/>
    <mergeCell ref="O7:AD7"/>
    <mergeCell ref="Y8:Z8"/>
    <mergeCell ref="W12:X12"/>
    <mergeCell ref="A12:B12"/>
    <mergeCell ref="Q12:R12"/>
    <mergeCell ref="Q10:R10"/>
    <mergeCell ref="S11:T11"/>
    <mergeCell ref="A10:B10"/>
    <mergeCell ref="A11:B11"/>
    <mergeCell ref="U11:V11"/>
    <mergeCell ref="U10:V10"/>
    <mergeCell ref="U12:V12"/>
    <mergeCell ref="S10:T10"/>
    <mergeCell ref="Q11:R11"/>
    <mergeCell ref="U9:V9"/>
    <mergeCell ref="S9:T9"/>
    <mergeCell ref="S12:T12"/>
    <mergeCell ref="I8:J8"/>
    <mergeCell ref="S17:T17"/>
    <mergeCell ref="S16:T16"/>
    <mergeCell ref="S15:T15"/>
    <mergeCell ref="AC32:AD32"/>
    <mergeCell ref="W16:X16"/>
    <mergeCell ref="W15:X15"/>
    <mergeCell ref="AC29:AD30"/>
    <mergeCell ref="W29:X30"/>
    <mergeCell ref="Y29:Z30"/>
    <mergeCell ref="AA29:AB30"/>
    <mergeCell ref="W20:AD20"/>
    <mergeCell ref="W19:X19"/>
    <mergeCell ref="W18:X18"/>
    <mergeCell ref="W31:X31"/>
  </mergeCells>
  <phoneticPr fontId="21"/>
  <printOptions horizontalCentered="1"/>
  <pageMargins left="0.59055118110236227" right="0.59055118110236227" top="0.59055118110236227" bottom="0.59055118110236227" header="0.39370078740157483" footer="0.39370078740157483"/>
  <pageSetup paperSize="9" scale="93" firstPageNumber="106" orientation="portrait" useFirstPageNumber="1" horizontalDpi="300" verticalDpi="300" r:id="rId1"/>
  <headerFooter alignWithMargins="0">
    <oddHeader>&amp;R上下水道及び電気</oddHeader>
    <oddFooter>&amp;C&amp;11&amp;A</oddFooter>
  </headerFooter>
</worksheet>
</file>

<file path=xl/worksheets/sheet8.xml><?xml version="1.0" encoding="utf-8"?>
<worksheet xmlns="http://schemas.openxmlformats.org/spreadsheetml/2006/main" xmlns:r="http://schemas.openxmlformats.org/officeDocument/2006/relationships">
  <dimension ref="A1:T172"/>
  <sheetViews>
    <sheetView tabSelected="1" view="pageBreakPreview" topLeftCell="A4" zoomScale="115" zoomScaleNormal="100" workbookViewId="0">
      <selection activeCell="H125" sqref="H125"/>
    </sheetView>
  </sheetViews>
  <sheetFormatPr defaultRowHeight="12"/>
  <cols>
    <col min="1" max="6" width="16.5703125" customWidth="1"/>
    <col min="8" max="8" width="10.7109375" customWidth="1"/>
    <col min="9" max="9" width="12.7109375" customWidth="1"/>
    <col min="10" max="10" width="9.7109375" customWidth="1"/>
    <col min="11" max="12" width="12.7109375" customWidth="1"/>
    <col min="13" max="16" width="9.7109375" customWidth="1"/>
  </cols>
  <sheetData>
    <row r="1" spans="1:13" ht="17.25">
      <c r="A1" s="474" t="s">
        <v>241</v>
      </c>
      <c r="B1" s="474"/>
      <c r="C1" s="474"/>
      <c r="D1" s="474"/>
      <c r="E1" s="474"/>
      <c r="F1" s="474"/>
    </row>
    <row r="3" spans="1:13">
      <c r="H3" s="15" t="s">
        <v>242</v>
      </c>
    </row>
    <row r="4" spans="1:13">
      <c r="I4" t="s">
        <v>243</v>
      </c>
    </row>
    <row r="5" spans="1:13">
      <c r="A5" t="s">
        <v>316</v>
      </c>
      <c r="C5" s="1"/>
      <c r="H5" s="16" t="s">
        <v>132</v>
      </c>
      <c r="I5" s="17">
        <f>‐101‐!F46</f>
        <v>38384</v>
      </c>
    </row>
    <row r="6" spans="1:13">
      <c r="A6" s="1"/>
      <c r="H6" s="16" t="s">
        <v>140</v>
      </c>
      <c r="I6" s="17">
        <f>‐101‐!F43</f>
        <v>20378</v>
      </c>
    </row>
    <row r="7" spans="1:13">
      <c r="A7" s="1"/>
      <c r="H7" s="19" t="s">
        <v>133</v>
      </c>
      <c r="I7" s="20">
        <f>‐101‐!F42</f>
        <v>14358</v>
      </c>
    </row>
    <row r="8" spans="1:13">
      <c r="A8" s="1"/>
      <c r="H8" s="16" t="s">
        <v>137</v>
      </c>
      <c r="I8" s="18">
        <f>‐101‐!F45</f>
        <v>13815</v>
      </c>
    </row>
    <row r="9" spans="1:13">
      <c r="A9" s="1"/>
      <c r="H9" s="16" t="s">
        <v>134</v>
      </c>
      <c r="I9" s="17">
        <f>‐101‐!F44</f>
        <v>10169</v>
      </c>
    </row>
    <row r="10" spans="1:13">
      <c r="A10" s="1"/>
      <c r="H10" s="16" t="s">
        <v>139</v>
      </c>
      <c r="I10" s="17">
        <f>‐101‐!F49</f>
        <v>6455</v>
      </c>
    </row>
    <row r="11" spans="1:13">
      <c r="A11" s="1"/>
      <c r="H11" s="16" t="s">
        <v>141</v>
      </c>
      <c r="I11" s="17">
        <f>‐101‐!F47</f>
        <v>6200</v>
      </c>
    </row>
    <row r="12" spans="1:13">
      <c r="A12" s="1"/>
      <c r="H12" s="22" t="s">
        <v>142</v>
      </c>
      <c r="I12" s="20">
        <f>‐101‐!F48</f>
        <v>4613</v>
      </c>
    </row>
    <row r="13" spans="1:13">
      <c r="A13" s="1"/>
      <c r="G13" s="21"/>
      <c r="H13" s="255" t="s">
        <v>306</v>
      </c>
      <c r="I13" s="17">
        <f>‐101‐!F41</f>
        <v>1955</v>
      </c>
      <c r="J13" s="23"/>
      <c r="K13" s="23"/>
      <c r="L13" s="23"/>
      <c r="M13" s="21"/>
    </row>
    <row r="14" spans="1:13">
      <c r="A14" s="1"/>
      <c r="G14" s="21"/>
      <c r="J14" s="23"/>
      <c r="K14" s="23"/>
      <c r="L14" s="23"/>
      <c r="M14" s="21"/>
    </row>
    <row r="15" spans="1:13">
      <c r="A15" s="1"/>
      <c r="G15" s="21"/>
      <c r="H15" s="13"/>
      <c r="I15" s="23"/>
      <c r="J15" s="23"/>
      <c r="K15" s="23"/>
      <c r="L15" s="23"/>
      <c r="M15" s="21"/>
    </row>
    <row r="16" spans="1:13">
      <c r="A16" s="1"/>
      <c r="G16" s="21"/>
      <c r="H16" s="13"/>
      <c r="I16" s="23"/>
      <c r="J16" s="23"/>
      <c r="K16" s="23"/>
      <c r="L16" s="23"/>
      <c r="M16" s="21"/>
    </row>
    <row r="17" spans="1:13">
      <c r="A17" s="1"/>
      <c r="G17" s="21"/>
      <c r="H17" s="13"/>
      <c r="I17" s="23"/>
      <c r="J17" s="23"/>
      <c r="K17" s="23"/>
      <c r="L17" s="23"/>
      <c r="M17" s="21"/>
    </row>
    <row r="18" spans="1:13">
      <c r="A18" s="1"/>
      <c r="G18" s="21"/>
      <c r="H18" s="13"/>
      <c r="I18" s="23"/>
      <c r="J18" s="25"/>
      <c r="K18" s="25"/>
      <c r="L18" s="25"/>
      <c r="M18" s="21"/>
    </row>
    <row r="19" spans="1:13">
      <c r="A19" s="1"/>
      <c r="G19" s="21"/>
      <c r="H19" s="24"/>
      <c r="I19" s="25"/>
      <c r="J19" s="23"/>
      <c r="K19" s="23"/>
      <c r="L19" s="23"/>
      <c r="M19" s="21"/>
    </row>
    <row r="20" spans="1:13">
      <c r="A20" s="1"/>
      <c r="G20" s="21"/>
      <c r="H20" s="13"/>
      <c r="I20" s="23"/>
      <c r="J20" s="23"/>
      <c r="K20" s="23"/>
      <c r="L20" s="23"/>
      <c r="M20" s="21"/>
    </row>
    <row r="21" spans="1:13">
      <c r="A21" s="1"/>
      <c r="G21" s="21"/>
      <c r="H21" s="13"/>
      <c r="I21" s="23"/>
      <c r="J21" s="23"/>
      <c r="K21" s="23"/>
      <c r="L21" s="23"/>
      <c r="M21" s="21"/>
    </row>
    <row r="22" spans="1:13">
      <c r="A22" s="1"/>
      <c r="G22" s="21"/>
      <c r="H22" s="13"/>
      <c r="I22" s="23"/>
      <c r="J22" s="21"/>
      <c r="K22" s="21"/>
      <c r="L22" s="21"/>
      <c r="M22" s="21"/>
    </row>
    <row r="23" spans="1:13">
      <c r="A23" s="1"/>
      <c r="G23" s="21"/>
      <c r="H23" s="21"/>
      <c r="I23" s="21"/>
      <c r="J23" s="21"/>
      <c r="K23" s="21"/>
      <c r="L23" s="21"/>
      <c r="M23" s="21"/>
    </row>
    <row r="24" spans="1:13">
      <c r="A24" s="1"/>
      <c r="G24" s="21"/>
      <c r="H24" s="21"/>
      <c r="I24" s="21"/>
      <c r="J24" s="21"/>
      <c r="K24" s="21"/>
      <c r="L24" s="21"/>
      <c r="M24" s="21"/>
    </row>
    <row r="25" spans="1:13">
      <c r="A25" s="1"/>
      <c r="G25" s="21"/>
      <c r="H25" s="21"/>
      <c r="I25" s="21"/>
      <c r="J25" s="21"/>
      <c r="K25" s="21"/>
      <c r="L25" s="21"/>
      <c r="M25" s="21"/>
    </row>
    <row r="26" spans="1:13">
      <c r="A26" s="1"/>
      <c r="G26" s="21"/>
      <c r="H26" s="21"/>
      <c r="I26" s="21"/>
      <c r="J26" s="21"/>
      <c r="K26" s="21"/>
      <c r="L26" s="21"/>
      <c r="M26" s="21"/>
    </row>
    <row r="27" spans="1:13">
      <c r="A27" s="1"/>
      <c r="H27" s="21"/>
      <c r="I27" s="21"/>
    </row>
    <row r="28" spans="1:13">
      <c r="A28" s="1"/>
    </row>
    <row r="29" spans="1:13">
      <c r="A29" s="1"/>
    </row>
    <row r="30" spans="1:13">
      <c r="A30" s="1"/>
    </row>
    <row r="31" spans="1:13">
      <c r="A31" s="1"/>
    </row>
    <row r="32" spans="1:13">
      <c r="A32" s="1"/>
    </row>
    <row r="33" spans="1:20">
      <c r="A33" s="1"/>
      <c r="L33" s="26"/>
    </row>
    <row r="34" spans="1:20">
      <c r="A34" s="1"/>
      <c r="B34" s="256" t="s">
        <v>307</v>
      </c>
      <c r="E34" s="256" t="s">
        <v>308</v>
      </c>
      <c r="L34" s="26"/>
    </row>
    <row r="35" spans="1:20">
      <c r="A35" s="1"/>
      <c r="H35" s="15" t="s">
        <v>244</v>
      </c>
      <c r="I35" s="53"/>
    </row>
    <row r="36" spans="1:20">
      <c r="A36" s="1"/>
      <c r="H36" s="27"/>
      <c r="I36" s="257" t="str">
        <f>‐102‐!F8</f>
        <v>家事用+連合用</v>
      </c>
      <c r="J36" s="31" t="str">
        <f>‐102‐!G8</f>
        <v>営 業 用</v>
      </c>
      <c r="K36" s="258" t="str">
        <f>‐103‐!M8</f>
        <v>官公署用+基地用</v>
      </c>
    </row>
    <row r="37" spans="1:20">
      <c r="A37" s="1"/>
      <c r="E37" s="277"/>
      <c r="H37" s="27" t="s">
        <v>309</v>
      </c>
      <c r="I37" s="28">
        <f>‐102‐!F12</f>
        <v>9041664</v>
      </c>
      <c r="J37" s="28">
        <f>‐102‐!G12</f>
        <v>2741700</v>
      </c>
      <c r="K37" s="52">
        <f>‐103‐!M12</f>
        <v>1474578</v>
      </c>
    </row>
    <row r="38" spans="1:20" ht="12.75" customHeight="1">
      <c r="A38" s="1"/>
      <c r="H38" s="261">
        <v>19</v>
      </c>
      <c r="I38" s="28">
        <f>‐102‐!F12</f>
        <v>9041664</v>
      </c>
      <c r="J38" s="28">
        <f>‐102‐!G13</f>
        <v>2674964</v>
      </c>
      <c r="K38" s="52">
        <f>‐103‐!M13</f>
        <v>1414087</v>
      </c>
    </row>
    <row r="39" spans="1:20">
      <c r="A39" s="1"/>
      <c r="H39" s="261">
        <v>20</v>
      </c>
      <c r="I39" s="28">
        <f>‐102‐!F14</f>
        <v>9028448</v>
      </c>
      <c r="J39" s="28">
        <f>‐102‐!G14</f>
        <v>2643244</v>
      </c>
      <c r="K39" s="52">
        <f>‐103‐!M14</f>
        <v>1354756</v>
      </c>
    </row>
    <row r="40" spans="1:20">
      <c r="A40" s="1"/>
      <c r="H40" s="261">
        <v>21</v>
      </c>
      <c r="I40" s="28">
        <f>‐102‐!F15</f>
        <v>9038063</v>
      </c>
      <c r="J40" s="28">
        <f>‐102‐!G15</f>
        <v>2635318</v>
      </c>
      <c r="K40" s="52">
        <f>‐103‐!M15</f>
        <v>1372422</v>
      </c>
    </row>
    <row r="41" spans="1:20">
      <c r="A41" s="1"/>
      <c r="H41" s="261">
        <v>22</v>
      </c>
      <c r="I41" s="28">
        <f>‐102‐!F16</f>
        <v>9053661</v>
      </c>
      <c r="J41" s="28">
        <f>‐102‐!G16</f>
        <v>2619995</v>
      </c>
      <c r="K41" s="52">
        <f>‐103‐!M16</f>
        <v>1442710</v>
      </c>
    </row>
    <row r="42" spans="1:20">
      <c r="A42" s="1"/>
      <c r="H42" s="259">
        <v>23</v>
      </c>
      <c r="I42" s="28">
        <f>‐102‐!F17</f>
        <v>9106608</v>
      </c>
      <c r="J42" s="28">
        <f>‐102‐!G17</f>
        <v>2548396</v>
      </c>
      <c r="K42" s="52">
        <f>‐103‐!M17</f>
        <v>1392629</v>
      </c>
    </row>
    <row r="43" spans="1:20">
      <c r="A43" s="1"/>
      <c r="H43" s="15" t="s">
        <v>245</v>
      </c>
    </row>
    <row r="44" spans="1:20">
      <c r="A44" s="1"/>
      <c r="H44" s="31"/>
      <c r="I44" s="262" t="str">
        <f>‐102‐!F8</f>
        <v>家事用+連合用</v>
      </c>
      <c r="J44" s="262" t="str">
        <f>‐102‐!G8</f>
        <v>営 業 用</v>
      </c>
      <c r="K44" s="262" t="str">
        <f>‐103‐!I8</f>
        <v>船 舶 用</v>
      </c>
      <c r="L44" s="262" t="str">
        <f>‐103‐!M8</f>
        <v>官公署用+基地用</v>
      </c>
      <c r="M44" s="262" t="str">
        <f>‐103‐!Q8</f>
        <v>臨 時 用</v>
      </c>
      <c r="N44" s="256" t="s">
        <v>310</v>
      </c>
    </row>
    <row r="45" spans="1:20">
      <c r="A45" s="1"/>
      <c r="H45" s="31" t="s">
        <v>305</v>
      </c>
      <c r="I45" s="28">
        <f>‐102‐!F17</f>
        <v>9106608</v>
      </c>
      <c r="J45" s="28">
        <f>‐102‐!G17</f>
        <v>2548396</v>
      </c>
      <c r="K45" s="28">
        <f>‐103‐!I17</f>
        <v>4888</v>
      </c>
      <c r="L45" s="28">
        <f>‐103‐!M17</f>
        <v>1392629</v>
      </c>
      <c r="M45" s="29">
        <f>‐103‐!Q17</f>
        <v>21327</v>
      </c>
      <c r="N45" s="26">
        <f>SUM(I45:M45)</f>
        <v>13073848</v>
      </c>
    </row>
    <row r="46" spans="1:20">
      <c r="A46" s="1"/>
      <c r="G46" s="21"/>
      <c r="H46" s="32"/>
      <c r="I46" s="263">
        <f>I45/N45</f>
        <v>0.696551466714314</v>
      </c>
      <c r="J46" s="264">
        <f>J45/N45</f>
        <v>0.19492317793506547</v>
      </c>
      <c r="K46" s="264">
        <f>K45/N45</f>
        <v>3.7387615337121865E-4</v>
      </c>
      <c r="L46" s="264">
        <f>L45/N45</f>
        <v>0.10652020736358568</v>
      </c>
      <c r="M46" s="264">
        <f>M45/N45</f>
        <v>1.6312718336636621E-3</v>
      </c>
      <c r="N46" s="264">
        <f>SUM(I46:M46)</f>
        <v>1.0000000000000002</v>
      </c>
      <c r="O46" s="21"/>
      <c r="P46" s="21"/>
      <c r="Q46" s="21"/>
      <c r="R46" s="21"/>
      <c r="S46" s="21"/>
      <c r="T46" s="21"/>
    </row>
    <row r="47" spans="1:20">
      <c r="A47" s="1"/>
      <c r="G47" s="21"/>
      <c r="H47" s="21"/>
      <c r="I47" s="21"/>
      <c r="J47" s="34"/>
      <c r="K47" s="34"/>
      <c r="L47" s="30"/>
      <c r="M47" s="30"/>
      <c r="N47" s="30"/>
      <c r="O47" s="30"/>
      <c r="P47" s="35"/>
      <c r="Q47" s="35"/>
      <c r="R47" s="35"/>
      <c r="S47" s="21"/>
      <c r="T47" s="21"/>
    </row>
    <row r="48" spans="1:20">
      <c r="A48" s="1"/>
      <c r="G48" s="21"/>
      <c r="H48" s="34"/>
      <c r="I48" s="34"/>
      <c r="J48" s="475"/>
      <c r="K48" s="475"/>
      <c r="L48" s="477"/>
      <c r="M48" s="477"/>
      <c r="N48" s="477"/>
      <c r="O48" s="477"/>
      <c r="P48" s="476"/>
      <c r="Q48" s="476"/>
      <c r="R48" s="476"/>
      <c r="S48" s="21"/>
      <c r="T48" s="21"/>
    </row>
    <row r="49" spans="1:20">
      <c r="A49" s="1"/>
      <c r="G49" s="21"/>
      <c r="H49" s="34"/>
      <c r="I49" s="34"/>
      <c r="J49" s="21"/>
      <c r="K49" s="21"/>
      <c r="L49" s="21"/>
      <c r="M49" s="21"/>
      <c r="N49" s="21"/>
      <c r="O49" s="21"/>
      <c r="P49" s="21"/>
      <c r="Q49" s="21"/>
      <c r="R49" s="21"/>
      <c r="S49" s="21"/>
      <c r="T49" s="21"/>
    </row>
    <row r="50" spans="1:20">
      <c r="A50" s="1"/>
      <c r="G50" s="21"/>
      <c r="H50" s="260"/>
      <c r="I50" s="21"/>
      <c r="J50" s="21"/>
      <c r="K50" s="33"/>
      <c r="L50" s="21"/>
      <c r="M50" s="21"/>
      <c r="N50" s="21"/>
      <c r="O50" s="21"/>
      <c r="P50" s="21"/>
      <c r="Q50" s="21"/>
      <c r="R50" s="21"/>
      <c r="S50" s="21"/>
      <c r="T50" s="21"/>
    </row>
    <row r="51" spans="1:20">
      <c r="A51" s="1"/>
      <c r="G51" s="73"/>
      <c r="H51" s="21"/>
      <c r="I51" s="21"/>
      <c r="J51" s="21"/>
      <c r="K51" s="21"/>
      <c r="L51" s="21"/>
      <c r="M51" s="21"/>
      <c r="N51" s="21"/>
      <c r="O51" s="21"/>
      <c r="P51" s="21"/>
      <c r="Q51" s="21"/>
      <c r="R51" s="21"/>
      <c r="S51" s="21"/>
      <c r="T51" s="21"/>
    </row>
    <row r="52" spans="1:20">
      <c r="A52" s="1"/>
      <c r="G52" s="21"/>
      <c r="H52" s="21"/>
      <c r="I52" s="21"/>
      <c r="J52" s="21"/>
      <c r="K52" s="21"/>
      <c r="L52" s="21"/>
      <c r="M52" s="21"/>
      <c r="N52" s="21"/>
      <c r="O52" s="21"/>
      <c r="P52" s="21"/>
      <c r="Q52" s="21"/>
      <c r="R52" s="21"/>
      <c r="S52" s="21"/>
      <c r="T52" s="21"/>
    </row>
    <row r="53" spans="1:20">
      <c r="A53" s="1"/>
      <c r="H53" s="21"/>
      <c r="I53" s="21"/>
      <c r="J53" s="21"/>
      <c r="K53" s="21"/>
      <c r="L53" s="21"/>
      <c r="M53" s="21"/>
      <c r="N53" s="21"/>
      <c r="O53" s="21"/>
      <c r="P53" s="21"/>
      <c r="Q53" s="21"/>
      <c r="R53" s="21"/>
    </row>
    <row r="54" spans="1:20">
      <c r="A54" s="1"/>
      <c r="H54" s="21"/>
      <c r="I54" s="21"/>
    </row>
    <row r="55" spans="1:20">
      <c r="A55" s="1"/>
    </row>
    <row r="56" spans="1:20">
      <c r="A56" s="1"/>
    </row>
    <row r="57" spans="1:20">
      <c r="A57" s="1"/>
    </row>
    <row r="58" spans="1:20">
      <c r="A58" s="1"/>
    </row>
    <row r="59" spans="1:20">
      <c r="A59" s="1"/>
    </row>
    <row r="60" spans="1:20">
      <c r="A60" s="1"/>
    </row>
    <row r="61" spans="1:20">
      <c r="A61" s="1"/>
    </row>
    <row r="62" spans="1:20">
      <c r="A62" s="1"/>
    </row>
    <row r="63" spans="1:20">
      <c r="A63" s="1"/>
    </row>
    <row r="64" spans="1:20">
      <c r="A64" s="1"/>
    </row>
    <row r="65" spans="1:15">
      <c r="A65" s="1"/>
    </row>
    <row r="66" spans="1:15">
      <c r="A66" s="1"/>
    </row>
    <row r="67" spans="1:15">
      <c r="A67" s="1"/>
    </row>
    <row r="68" spans="1:15">
      <c r="C68" s="1"/>
    </row>
    <row r="69" spans="1:15">
      <c r="A69" s="1" t="s">
        <v>315</v>
      </c>
      <c r="H69" s="15" t="s">
        <v>246</v>
      </c>
    </row>
    <row r="70" spans="1:15">
      <c r="A70" s="1"/>
      <c r="H70" s="27"/>
      <c r="I70" s="36" t="s">
        <v>247</v>
      </c>
    </row>
    <row r="71" spans="1:15">
      <c r="A71" s="1"/>
      <c r="H71" s="3" t="s">
        <v>132</v>
      </c>
      <c r="I71" s="265">
        <f>‐104‐!O10</f>
        <v>99.225662545572618</v>
      </c>
    </row>
    <row r="72" spans="1:15">
      <c r="A72" s="1"/>
      <c r="H72" s="3" t="s">
        <v>133</v>
      </c>
      <c r="I72" s="265">
        <f>‐104‐!O11</f>
        <v>80.253064158332393</v>
      </c>
    </row>
    <row r="73" spans="1:15">
      <c r="A73" s="1"/>
      <c r="H73" s="3" t="s">
        <v>134</v>
      </c>
      <c r="I73" s="265">
        <f>‐104‐!O12</f>
        <v>96.03563525990802</v>
      </c>
    </row>
    <row r="74" spans="1:15">
      <c r="A74" s="1"/>
      <c r="H74" s="3" t="s">
        <v>135</v>
      </c>
      <c r="I74" s="265">
        <f>‐104‐!O13</f>
        <v>60.649646410164202</v>
      </c>
    </row>
    <row r="75" spans="1:15">
      <c r="A75" s="1"/>
      <c r="H75" s="37" t="s">
        <v>137</v>
      </c>
      <c r="I75" s="265">
        <f>‐104‐!O15</f>
        <v>95.433130906021077</v>
      </c>
    </row>
    <row r="76" spans="1:15">
      <c r="A76" s="1"/>
      <c r="H76" s="3" t="s">
        <v>138</v>
      </c>
      <c r="I76" s="265">
        <f>‐104‐!O16</f>
        <v>97.999837605218289</v>
      </c>
    </row>
    <row r="77" spans="1:15">
      <c r="A77" s="1"/>
      <c r="H77" s="3" t="s">
        <v>139</v>
      </c>
      <c r="I77" s="265">
        <f>‐104‐!O17</f>
        <v>85.619755589345047</v>
      </c>
    </row>
    <row r="78" spans="1:15">
      <c r="A78" s="1"/>
      <c r="H78" s="3" t="s">
        <v>140</v>
      </c>
      <c r="I78" s="265">
        <f>‐104‐!O18</f>
        <v>81.223607673030202</v>
      </c>
      <c r="K78" s="21"/>
    </row>
    <row r="79" spans="1:15">
      <c r="A79" s="1"/>
      <c r="H79" s="3" t="s">
        <v>141</v>
      </c>
      <c r="I79" s="265">
        <f>‐104‐!O19</f>
        <v>84.671041141688079</v>
      </c>
      <c r="J79" s="38"/>
      <c r="K79" s="38"/>
    </row>
    <row r="80" spans="1:15">
      <c r="A80" s="1"/>
      <c r="H80" s="3" t="s">
        <v>136</v>
      </c>
      <c r="I80" s="265">
        <f>‐104‐!O14</f>
        <v>49.951919520674601</v>
      </c>
      <c r="J80" s="38"/>
      <c r="K80" s="38"/>
      <c r="L80" s="21"/>
      <c r="M80" s="21"/>
      <c r="N80" s="21"/>
      <c r="O80" s="21"/>
    </row>
    <row r="81" spans="1:15">
      <c r="A81" s="1"/>
      <c r="H81" s="12" t="s">
        <v>142</v>
      </c>
      <c r="I81" s="265">
        <f>‐104‐!O20</f>
        <v>53.113779868763153</v>
      </c>
      <c r="J81" s="21"/>
      <c r="K81" s="21"/>
      <c r="L81" s="21"/>
      <c r="M81" s="21"/>
      <c r="N81" s="21"/>
      <c r="O81" s="21"/>
    </row>
    <row r="82" spans="1:15">
      <c r="A82" s="1"/>
      <c r="J82" s="473"/>
      <c r="K82" s="473"/>
      <c r="L82" s="21"/>
      <c r="M82" s="38"/>
      <c r="N82" s="38"/>
      <c r="O82" s="21"/>
    </row>
    <row r="83" spans="1:15">
      <c r="A83" s="1"/>
      <c r="J83" s="473"/>
      <c r="K83" s="473"/>
      <c r="L83" s="21"/>
      <c r="M83" s="38"/>
      <c r="N83" s="38"/>
      <c r="O83" s="21"/>
    </row>
    <row r="84" spans="1:15">
      <c r="A84" s="1"/>
      <c r="J84" s="473"/>
      <c r="K84" s="473"/>
      <c r="L84" s="21"/>
      <c r="M84" s="38"/>
      <c r="N84" s="38"/>
      <c r="O84" s="21"/>
    </row>
    <row r="85" spans="1:15">
      <c r="A85" s="1"/>
      <c r="J85" s="473"/>
      <c r="K85" s="473"/>
      <c r="L85" s="21"/>
      <c r="M85" s="38"/>
      <c r="N85" s="38"/>
      <c r="O85" s="21"/>
    </row>
    <row r="86" spans="1:15">
      <c r="A86" s="1"/>
      <c r="J86" s="473"/>
      <c r="K86" s="473"/>
      <c r="L86" s="38"/>
      <c r="M86" s="38"/>
      <c r="N86" s="38"/>
      <c r="O86" s="21"/>
    </row>
    <row r="87" spans="1:15">
      <c r="A87" s="1"/>
      <c r="J87" s="473"/>
      <c r="K87" s="473"/>
      <c r="L87" s="38"/>
      <c r="M87" s="38"/>
      <c r="N87" s="38"/>
      <c r="O87" s="21"/>
    </row>
    <row r="88" spans="1:15">
      <c r="A88" s="1"/>
      <c r="J88" s="478"/>
      <c r="K88" s="478"/>
      <c r="L88" s="21"/>
      <c r="M88" s="39"/>
      <c r="N88" s="39"/>
      <c r="O88" s="21"/>
    </row>
    <row r="89" spans="1:15">
      <c r="A89" s="1"/>
      <c r="J89" s="473"/>
      <c r="K89" s="473"/>
      <c r="L89" s="21"/>
      <c r="M89" s="38"/>
      <c r="N89" s="38"/>
      <c r="O89" s="21"/>
    </row>
    <row r="90" spans="1:15">
      <c r="A90" s="1"/>
      <c r="J90" s="473"/>
      <c r="K90" s="473"/>
      <c r="L90" s="21"/>
      <c r="M90" s="38"/>
      <c r="N90" s="38"/>
      <c r="O90" s="21"/>
    </row>
    <row r="91" spans="1:15">
      <c r="A91" s="1"/>
      <c r="J91" s="473"/>
      <c r="K91" s="473"/>
      <c r="L91" s="21"/>
      <c r="M91" s="38"/>
      <c r="N91" s="38"/>
      <c r="O91" s="21"/>
    </row>
    <row r="92" spans="1:15">
      <c r="A92" s="1"/>
      <c r="J92" s="473"/>
      <c r="K92" s="473"/>
      <c r="L92" s="21"/>
      <c r="M92" s="38"/>
      <c r="N92" s="38"/>
      <c r="O92" s="21"/>
    </row>
    <row r="93" spans="1:15">
      <c r="A93" s="1"/>
      <c r="J93" s="21"/>
      <c r="K93" s="21"/>
      <c r="L93" s="21"/>
      <c r="M93" s="21"/>
      <c r="N93" s="21"/>
      <c r="O93" s="21"/>
    </row>
    <row r="94" spans="1:15">
      <c r="A94" s="1"/>
      <c r="J94" s="21"/>
      <c r="K94" s="21"/>
      <c r="L94" s="21"/>
      <c r="M94" s="21"/>
      <c r="N94" s="21"/>
      <c r="O94" s="21"/>
    </row>
    <row r="95" spans="1:15">
      <c r="A95" s="1"/>
    </row>
    <row r="96" spans="1:15">
      <c r="A96" s="1"/>
    </row>
    <row r="97" spans="1:16">
      <c r="A97" s="1"/>
    </row>
    <row r="103" spans="1:16">
      <c r="A103" s="1" t="s">
        <v>261</v>
      </c>
    </row>
    <row r="104" spans="1:16">
      <c r="A104" s="1"/>
      <c r="H104" s="15" t="s">
        <v>248</v>
      </c>
    </row>
    <row r="105" spans="1:16" ht="13.5">
      <c r="A105" s="1"/>
      <c r="E105" s="40"/>
      <c r="H105" s="31"/>
      <c r="I105" s="31" t="s">
        <v>249</v>
      </c>
      <c r="J105" s="31" t="s">
        <v>250</v>
      </c>
    </row>
    <row r="106" spans="1:16">
      <c r="A106" s="1"/>
      <c r="H106" s="266">
        <f>‐106‐!A31</f>
        <v>19</v>
      </c>
      <c r="I106" s="41">
        <f>SUM(‐106‐!F15,‐106‐!H15,‐106‐!J15,‐106‐!L15,‐106‐!N15)</f>
        <v>203312</v>
      </c>
      <c r="J106" s="41">
        <f>SUM(‐107‐!P15,‐107‐!S15,‐107‐!W15,‐107‐!Z15,‐107‐!AB15,‐107‐!AD15)</f>
        <v>263621</v>
      </c>
      <c r="K106" s="26">
        <f>SUM(I106:J106)</f>
        <v>466933</v>
      </c>
      <c r="N106" s="42"/>
      <c r="O106" s="42"/>
      <c r="P106" s="42"/>
    </row>
    <row r="107" spans="1:16">
      <c r="A107" s="1"/>
      <c r="H107" s="267">
        <f>‐106‐!A32</f>
        <v>20</v>
      </c>
      <c r="I107" s="41">
        <f>SUM(‐106‐!F16,‐106‐!H16,‐106‐!J16,‐106‐!L16,‐106‐!N16)</f>
        <v>217164</v>
      </c>
      <c r="J107" s="41">
        <f>SUM(‐107‐!P16,‐107‐!S16,‐107‐!W16,‐107‐!Z16,‐107‐!AB16,‐107‐!AD16)</f>
        <v>282526</v>
      </c>
      <c r="K107" s="26">
        <f>SUM(I107:J107)</f>
        <v>499690</v>
      </c>
      <c r="N107" s="42"/>
      <c r="O107" s="42"/>
      <c r="P107" s="42"/>
    </row>
    <row r="108" spans="1:16">
      <c r="A108" s="1"/>
      <c r="H108" s="267">
        <f>‐106‐!A33</f>
        <v>21</v>
      </c>
      <c r="I108" s="41">
        <f>SUM(‐106‐!F17,‐106‐!H17,‐106‐!J17,‐106‐!L17,‐106‐!N17)</f>
        <v>218868</v>
      </c>
      <c r="J108" s="41">
        <f>SUM(‐107‐!P17,‐107‐!S17,‐107‐!W17,‐107‐!Z17,‐107‐!AB17,‐107‐!AD17)</f>
        <v>284463</v>
      </c>
      <c r="K108" s="26">
        <f>SUM(I108:J108)</f>
        <v>503331</v>
      </c>
      <c r="N108" s="42"/>
      <c r="O108" s="42"/>
      <c r="P108" s="42"/>
    </row>
    <row r="109" spans="1:16" ht="12" customHeight="1">
      <c r="A109" s="1"/>
      <c r="H109" s="267">
        <f>‐106‐!A34</f>
        <v>22</v>
      </c>
      <c r="I109" s="41">
        <f>SUM(‐106‐!F18,‐106‐!H18,‐106‐!J18,‐106‐!L18,‐106‐!N18)</f>
        <v>223849</v>
      </c>
      <c r="J109" s="41">
        <f>SUM(‐107‐!P18,‐107‐!S18,‐107‐!W18,‐107‐!Z18,‐107‐!AB18,‐107‐!AD18)</f>
        <v>282914</v>
      </c>
      <c r="K109" s="26">
        <f>SUM(I109:J109)</f>
        <v>506763</v>
      </c>
      <c r="N109" s="268"/>
      <c r="O109" s="42"/>
      <c r="P109" s="42"/>
    </row>
    <row r="110" spans="1:16">
      <c r="A110" s="1"/>
      <c r="H110" s="267">
        <f>‐106‐!A35</f>
        <v>23</v>
      </c>
      <c r="I110" s="41">
        <f>SUM(‐106‐!F19,‐106‐!H19,‐106‐!J19,‐106‐!L19,‐106‐!N19)</f>
        <v>219760</v>
      </c>
      <c r="J110" s="41">
        <f>SUM(‐107‐!P19,‐107‐!S19,‐107‐!W19,‐107‐!Z19,‐107‐!AB19,‐107‐!AD19)</f>
        <v>274863</v>
      </c>
      <c r="K110" s="43">
        <f>SUM(I110:J110)</f>
        <v>494623</v>
      </c>
      <c r="L110" s="1"/>
      <c r="N110" s="42"/>
      <c r="O110" s="42"/>
      <c r="P110" s="42"/>
    </row>
    <row r="111" spans="1:16">
      <c r="A111" s="1"/>
    </row>
    <row r="112" spans="1:16">
      <c r="A112" s="1"/>
      <c r="H112" s="15" t="s">
        <v>251</v>
      </c>
    </row>
    <row r="113" spans="1:19" ht="12" customHeight="1">
      <c r="A113" s="1"/>
      <c r="H113" s="31" t="s">
        <v>207</v>
      </c>
      <c r="I113" s="31" t="s">
        <v>208</v>
      </c>
      <c r="J113" s="31" t="s">
        <v>313</v>
      </c>
      <c r="K113" s="31" t="s">
        <v>190</v>
      </c>
      <c r="L113" s="269" t="s">
        <v>311</v>
      </c>
      <c r="M113" s="31" t="s">
        <v>210</v>
      </c>
      <c r="N113" s="31" t="s">
        <v>211</v>
      </c>
      <c r="O113" s="31" t="s">
        <v>252</v>
      </c>
      <c r="P113" s="31" t="s">
        <v>253</v>
      </c>
      <c r="Q113" s="31" t="s">
        <v>312</v>
      </c>
      <c r="R113" s="31" t="s">
        <v>260</v>
      </c>
    </row>
    <row r="114" spans="1:19">
      <c r="A114" s="1"/>
      <c r="H114" s="41">
        <f>‐106‐!F19</f>
        <v>1767</v>
      </c>
      <c r="I114" s="41">
        <f>‐106‐!H19</f>
        <v>193169</v>
      </c>
      <c r="J114" s="41">
        <f>‐106‐!J19</f>
        <v>457</v>
      </c>
      <c r="K114" s="41">
        <f>‐106‐!L19</f>
        <v>1429</v>
      </c>
      <c r="L114" s="41">
        <f>‐106‐!N19</f>
        <v>22938</v>
      </c>
      <c r="M114" s="41">
        <f>‐107‐!P19</f>
        <v>185782</v>
      </c>
      <c r="N114" s="41">
        <f>‐107‐!S19</f>
        <v>28321</v>
      </c>
      <c r="O114" s="41">
        <f>‐107‐!W19</f>
        <v>36224</v>
      </c>
      <c r="P114" s="41">
        <f>‐107‐!Z19</f>
        <v>22473</v>
      </c>
      <c r="Q114" s="41">
        <f>‐107‐!AB19</f>
        <v>8</v>
      </c>
      <c r="R114" s="41">
        <f>‐107‐!AD19</f>
        <v>2055</v>
      </c>
      <c r="S114" s="26"/>
    </row>
    <row r="115" spans="1:19">
      <c r="A115" s="1"/>
    </row>
    <row r="116" spans="1:19">
      <c r="A116" s="1"/>
    </row>
    <row r="117" spans="1:19">
      <c r="A117" s="1"/>
      <c r="H117" s="44">
        <f>SUM(H114:R114)</f>
        <v>494623</v>
      </c>
    </row>
    <row r="118" spans="1:19">
      <c r="A118" s="1"/>
      <c r="H118" s="31" t="s">
        <v>207</v>
      </c>
      <c r="I118" s="31" t="s">
        <v>208</v>
      </c>
      <c r="J118" s="31" t="s">
        <v>313</v>
      </c>
      <c r="K118" s="31" t="s">
        <v>190</v>
      </c>
      <c r="L118" s="269" t="s">
        <v>311</v>
      </c>
      <c r="M118" s="31" t="s">
        <v>210</v>
      </c>
      <c r="N118" s="31" t="s">
        <v>211</v>
      </c>
      <c r="O118" s="31" t="s">
        <v>252</v>
      </c>
      <c r="P118" s="31" t="s">
        <v>253</v>
      </c>
      <c r="Q118" s="31" t="s">
        <v>312</v>
      </c>
      <c r="R118" s="31" t="s">
        <v>260</v>
      </c>
    </row>
    <row r="119" spans="1:19">
      <c r="A119" s="1"/>
      <c r="H119" s="45">
        <f>H114/H117</f>
        <v>3.5724177808148833E-3</v>
      </c>
      <c r="I119" s="45">
        <f>I114/H117</f>
        <v>0.39053784397409746</v>
      </c>
      <c r="J119" s="45">
        <f>J114/H117</f>
        <v>9.2393600782818427E-4</v>
      </c>
      <c r="K119" s="45">
        <f>K114/H117</f>
        <v>2.8890690485480863E-3</v>
      </c>
      <c r="L119" s="45">
        <f>L114/H117</f>
        <v>4.6374713670815956E-2</v>
      </c>
      <c r="M119" s="45">
        <f>M114/H117</f>
        <v>0.37560323721298849</v>
      </c>
      <c r="N119" s="45">
        <f>N114/H117</f>
        <v>5.7257749841798704E-2</v>
      </c>
      <c r="O119" s="45">
        <f>O114/H117</f>
        <v>7.3235575377610829E-2</v>
      </c>
      <c r="P119" s="45">
        <f>P114/H117</f>
        <v>4.5434603728496246E-2</v>
      </c>
      <c r="Q119" s="45">
        <f>Q114/H117</f>
        <v>1.6173934491521826E-5</v>
      </c>
      <c r="R119" s="45">
        <f>R114/H117</f>
        <v>4.1546794225096693E-3</v>
      </c>
    </row>
    <row r="120" spans="1:19">
      <c r="A120" s="1"/>
    </row>
    <row r="121" spans="1:19">
      <c r="A121" s="1"/>
      <c r="H121" s="46"/>
    </row>
    <row r="122" spans="1:19">
      <c r="A122" s="1"/>
    </row>
    <row r="123" spans="1:19">
      <c r="A123" s="1"/>
    </row>
    <row r="124" spans="1:19">
      <c r="A124" s="1"/>
    </row>
    <row r="125" spans="1:19">
      <c r="A125" s="1"/>
    </row>
    <row r="126" spans="1:19">
      <c r="A126" s="1"/>
    </row>
    <row r="127" spans="1:19">
      <c r="A127" s="1"/>
    </row>
    <row r="128" spans="1:19">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sheetData>
  <sheetProtection selectLockedCells="1" selectUnlockedCells="1"/>
  <mergeCells count="15">
    <mergeCell ref="J86:K86"/>
    <mergeCell ref="P48:R48"/>
    <mergeCell ref="J82:K82"/>
    <mergeCell ref="J92:K92"/>
    <mergeCell ref="L48:O48"/>
    <mergeCell ref="J89:K89"/>
    <mergeCell ref="J90:K90"/>
    <mergeCell ref="J91:K91"/>
    <mergeCell ref="J87:K87"/>
    <mergeCell ref="J88:K88"/>
    <mergeCell ref="J85:K85"/>
    <mergeCell ref="A1:F1"/>
    <mergeCell ref="J48:K48"/>
    <mergeCell ref="J83:K83"/>
    <mergeCell ref="J84:K84"/>
  </mergeCells>
  <phoneticPr fontId="21"/>
  <pageMargins left="0.59027777777777779" right="0.59027777777777779" top="0.59027777777777779" bottom="0.59027777777777779" header="0.51180555555555551" footer="0.39374999999999999"/>
  <pageSetup paperSize="9" firstPageNumber="15" orientation="portrait" useFirstPageNumber="1" horizontalDpi="300" verticalDpi="300" r:id="rId1"/>
  <headerFooter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‐101‐</vt:lpstr>
      <vt:lpstr>‐102‐</vt:lpstr>
      <vt:lpstr>‐103‐</vt:lpstr>
      <vt:lpstr>‐104‐</vt:lpstr>
      <vt:lpstr>‐105‐</vt:lpstr>
      <vt:lpstr>‐106‐</vt:lpstr>
      <vt:lpstr>‐107‐</vt:lpstr>
      <vt:lpstr>グラフ</vt:lpstr>
      <vt:lpstr>‐101‐!Print_Area</vt:lpstr>
      <vt:lpstr>‐102‐!Print_Area</vt:lpstr>
      <vt:lpstr>‐103‐!Print_Area</vt:lpstr>
      <vt:lpstr>‐106‐!Print_Area</vt:lpstr>
      <vt:lpstr>‐107‐!Print_Area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3</cp:revision>
  <cp:lastPrinted>2013-03-25T09:03:17Z</cp:lastPrinted>
  <dcterms:created xsi:type="dcterms:W3CDTF">2002-03-19T05:03:05Z</dcterms:created>
  <dcterms:modified xsi:type="dcterms:W3CDTF">2013-04-19T01:37:57Z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