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ml.chartshapes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６年版統計うらそえ\Excel\"/>
    </mc:Choice>
  </mc:AlternateContent>
  <xr:revisionPtr revIDLastSave="0" documentId="13_ncr:1_{8F50BB88-EE25-4D0D-9B6F-713A6D976812}" xr6:coauthVersionLast="47" xr6:coauthVersionMax="47" xr10:uidLastSave="{00000000-0000-0000-0000-000000000000}"/>
  <bookViews>
    <workbookView xWindow="28680" yWindow="-120" windowWidth="29040" windowHeight="15720" tabRatio="890" xr2:uid="{00000000-000D-0000-FFFF-FFFF00000000}"/>
  </bookViews>
  <sheets>
    <sheet name="－156－" sheetId="1" r:id="rId1"/>
    <sheet name="－157－" sheetId="24" r:id="rId2"/>
    <sheet name="－158－" sheetId="3" r:id="rId3"/>
    <sheet name="－159－" sheetId="25" r:id="rId4"/>
    <sheet name="－160－" sheetId="5" r:id="rId5"/>
    <sheet name="－161－" sheetId="26" r:id="rId6"/>
    <sheet name="－162－" sheetId="7" r:id="rId7"/>
    <sheet name="－163－" sheetId="8" r:id="rId8"/>
    <sheet name="－164－" sheetId="9" r:id="rId9"/>
    <sheet name="－165－" sheetId="27" r:id="rId10"/>
    <sheet name="－166－" sheetId="11" r:id="rId11"/>
    <sheet name="－167－" sheetId="28" r:id="rId12"/>
    <sheet name="－168－" sheetId="13" r:id="rId13"/>
    <sheet name="－169－" sheetId="29" r:id="rId14"/>
    <sheet name="－170－" sheetId="15" r:id="rId15"/>
    <sheet name="－171－" sheetId="16" r:id="rId16"/>
    <sheet name="－172－" sheetId="22" r:id="rId17"/>
    <sheet name="－173－" sheetId="23" r:id="rId18"/>
    <sheet name="グラフ" sheetId="17" r:id="rId19"/>
  </sheets>
  <definedNames>
    <definedName name="_xlnm.Print_Area" localSheetId="0">'－156－'!$A$1:$E$31</definedName>
    <definedName name="_xlnm.Print_Area" localSheetId="1">'－157－'!$F$1:$H$31</definedName>
    <definedName name="_xlnm.Print_Area" localSheetId="2">'－158－'!$B$1:$K$35</definedName>
    <definedName name="_xlnm.Print_Area" localSheetId="3">'－159－'!$L$1:$S$35</definedName>
    <definedName name="_xlnm.Print_Area" localSheetId="4">'－160－'!$B$1:$K$29</definedName>
    <definedName name="_xlnm.Print_Area" localSheetId="5">'－161－'!$L$1:$S$29</definedName>
    <definedName name="_xlnm.Print_Area" localSheetId="7">'－163－'!$A$1:$O$25</definedName>
    <definedName name="_xlnm.Print_Area" localSheetId="8">'－164－'!$A$1:$E$56</definedName>
    <definedName name="_xlnm.Print_Area" localSheetId="9">'－165－'!$F$1:$H$56</definedName>
    <definedName name="_xlnm.Print_Area" localSheetId="10">'－166－'!$B$1:$L$40</definedName>
    <definedName name="_xlnm.Print_Area" localSheetId="11">'－167－'!$M$1:$U$40</definedName>
    <definedName name="_xlnm.Print_Area" localSheetId="12">'－168－'!$A$1:$J$39</definedName>
    <definedName name="_xlnm.Print_Area" localSheetId="13">'－169－'!$K$1:$S$39</definedName>
    <definedName name="_xlnm.Print_Area" localSheetId="18">グラフ!$A$1:$F$267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5" l="1"/>
  <c r="F18" i="23"/>
  <c r="K5" i="17"/>
  <c r="L5" i="17"/>
  <c r="M5" i="17"/>
  <c r="H37" i="22" l="1"/>
  <c r="M18" i="8" l="1"/>
  <c r="O18" i="8" s="1"/>
  <c r="O24" i="8"/>
  <c r="O23" i="8"/>
  <c r="O22" i="8"/>
  <c r="O21" i="8"/>
  <c r="O20" i="8"/>
  <c r="O19" i="8"/>
  <c r="M17" i="8" l="1"/>
  <c r="O17" i="8" s="1"/>
  <c r="U30" i="11" l="1"/>
  <c r="K32" i="7" l="1"/>
  <c r="K31" i="7"/>
  <c r="K29" i="7"/>
  <c r="K28" i="7"/>
  <c r="K34" i="7" s="1"/>
  <c r="K35" i="7" l="1"/>
  <c r="K30" i="7" l="1"/>
  <c r="K36" i="7" l="1"/>
  <c r="K33" i="7"/>
  <c r="R26" i="5"/>
  <c r="R25" i="5"/>
  <c r="R23" i="5"/>
  <c r="R22" i="5"/>
  <c r="Q21" i="5"/>
  <c r="S26" i="5" s="1"/>
  <c r="P21" i="5"/>
  <c r="S20" i="5"/>
  <c r="R19" i="5"/>
  <c r="R18" i="5"/>
  <c r="S16" i="5"/>
  <c r="R16" i="5"/>
  <c r="R15" i="5"/>
  <c r="R14" i="5"/>
  <c r="R13" i="5"/>
  <c r="S12" i="5"/>
  <c r="R12" i="5"/>
  <c r="R11" i="5"/>
  <c r="R10" i="5"/>
  <c r="R9" i="5"/>
  <c r="S8" i="5"/>
  <c r="R8" i="5"/>
  <c r="R7" i="5"/>
  <c r="R6" i="5"/>
  <c r="Q6" i="5"/>
  <c r="S19" i="5" s="1"/>
  <c r="P6" i="5"/>
  <c r="S14" i="5" l="1"/>
  <c r="S6" i="5"/>
  <c r="S25" i="5"/>
  <c r="R21" i="5"/>
  <c r="S23" i="5"/>
  <c r="S21" i="5"/>
  <c r="S10" i="5"/>
  <c r="S18" i="5"/>
  <c r="S7" i="5"/>
  <c r="S9" i="5"/>
  <c r="S11" i="5"/>
  <c r="S13" i="5"/>
  <c r="S15" i="5"/>
  <c r="S17" i="5"/>
  <c r="S22" i="5"/>
  <c r="S24" i="5"/>
  <c r="H41" i="23" l="1"/>
  <c r="G41" i="23"/>
  <c r="H36" i="23"/>
  <c r="G36" i="23"/>
  <c r="I48" i="22"/>
  <c r="H48" i="22"/>
  <c r="I44" i="22"/>
  <c r="H44" i="22"/>
  <c r="J39" i="16"/>
  <c r="I39" i="16"/>
  <c r="J34" i="16"/>
  <c r="I34" i="16"/>
  <c r="K43" i="15"/>
  <c r="J43" i="15"/>
  <c r="K39" i="15"/>
  <c r="J39" i="15"/>
  <c r="L9" i="17" l="1"/>
  <c r="M9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56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M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L61" i="17"/>
  <c r="M58" i="17"/>
  <c r="M59" i="17"/>
  <c r="M60" i="17"/>
  <c r="M61" i="17"/>
  <c r="M57" i="17"/>
  <c r="L57" i="17"/>
  <c r="L58" i="17"/>
  <c r="L59" i="17"/>
  <c r="L60" i="17"/>
  <c r="K58" i="17"/>
  <c r="K59" i="17"/>
  <c r="K60" i="17"/>
  <c r="K61" i="17"/>
  <c r="K57" i="17"/>
  <c r="J57" i="17"/>
  <c r="I52" i="17"/>
  <c r="I51" i="17"/>
  <c r="I50" i="17"/>
  <c r="I43" i="17"/>
  <c r="I44" i="17"/>
  <c r="I45" i="17"/>
  <c r="I46" i="17"/>
  <c r="I47" i="17"/>
  <c r="I48" i="17"/>
  <c r="I49" i="17"/>
  <c r="I42" i="17"/>
  <c r="I41" i="17"/>
  <c r="L19" i="17"/>
  <c r="M19" i="17"/>
  <c r="K19" i="17"/>
  <c r="L10" i="17"/>
  <c r="M10" i="17"/>
  <c r="K10" i="17"/>
  <c r="K9" i="17"/>
  <c r="K11" i="17" s="1"/>
  <c r="J58" i="17" l="1"/>
  <c r="J59" i="17"/>
  <c r="J60" i="17"/>
  <c r="J61" i="17"/>
  <c r="J249" i="17"/>
  <c r="I249" i="17"/>
  <c r="H249" i="17"/>
  <c r="J248" i="17"/>
  <c r="I248" i="17"/>
  <c r="H248" i="17"/>
  <c r="J247" i="17"/>
  <c r="I247" i="17"/>
  <c r="H247" i="17"/>
  <c r="J246" i="17"/>
  <c r="I246" i="17"/>
  <c r="H246" i="17"/>
  <c r="J245" i="17"/>
  <c r="I245" i="17"/>
  <c r="H245" i="17"/>
  <c r="I225" i="17"/>
  <c r="I224" i="17"/>
  <c r="I223" i="17"/>
  <c r="I222" i="17"/>
  <c r="I221" i="17"/>
  <c r="I220" i="17"/>
  <c r="L214" i="17"/>
  <c r="K214" i="17"/>
  <c r="J214" i="17"/>
  <c r="I214" i="17"/>
  <c r="L213" i="17"/>
  <c r="K213" i="17"/>
  <c r="J213" i="17"/>
  <c r="I213" i="17"/>
  <c r="L212" i="17"/>
  <c r="K212" i="17"/>
  <c r="J212" i="17"/>
  <c r="I212" i="17"/>
  <c r="L211" i="17"/>
  <c r="K211" i="17"/>
  <c r="J211" i="17"/>
  <c r="I211" i="17"/>
  <c r="L210" i="17"/>
  <c r="K210" i="17"/>
  <c r="J210" i="17"/>
  <c r="I210" i="17"/>
  <c r="I61" i="17"/>
  <c r="I60" i="17"/>
  <c r="I59" i="17"/>
  <c r="I58" i="17"/>
  <c r="I57" i="17"/>
  <c r="M56" i="17"/>
  <c r="L56" i="17"/>
  <c r="K56" i="17"/>
  <c r="J56" i="17"/>
  <c r="I56" i="17"/>
  <c r="J19" i="17"/>
  <c r="I19" i="17"/>
  <c r="M18" i="17"/>
  <c r="L18" i="17"/>
  <c r="K18" i="17"/>
  <c r="J18" i="17"/>
  <c r="I18" i="17"/>
  <c r="J10" i="17"/>
  <c r="I10" i="17"/>
  <c r="J9" i="17"/>
  <c r="I9" i="17"/>
  <c r="J5" i="17"/>
  <c r="I5" i="17"/>
  <c r="I170" i="17" l="1"/>
  <c r="J152" i="17"/>
  <c r="J150" i="17"/>
  <c r="J149" i="17"/>
  <c r="J148" i="17"/>
  <c r="J147" i="17"/>
  <c r="J146" i="17"/>
  <c r="J145" i="17"/>
  <c r="J144" i="17"/>
  <c r="J143" i="17"/>
  <c r="J142" i="17"/>
  <c r="J141" i="17"/>
  <c r="J140" i="17"/>
  <c r="J139" i="17"/>
  <c r="J115" i="17"/>
  <c r="J107" i="17"/>
  <c r="J76" i="17"/>
  <c r="I115" i="17"/>
  <c r="J114" i="17"/>
  <c r="I114" i="17"/>
  <c r="J113" i="17"/>
  <c r="I113" i="17"/>
  <c r="J112" i="17"/>
  <c r="I112" i="17"/>
  <c r="J111" i="17"/>
  <c r="I111" i="17"/>
  <c r="J110" i="17"/>
  <c r="I110" i="17"/>
  <c r="J109" i="17"/>
  <c r="I109" i="17"/>
  <c r="J108" i="17"/>
  <c r="I108" i="17"/>
  <c r="I107" i="17"/>
  <c r="J106" i="17"/>
  <c r="I106" i="17"/>
  <c r="J105" i="17"/>
  <c r="I105" i="17"/>
  <c r="J104" i="17"/>
  <c r="I104" i="17"/>
  <c r="J103" i="17"/>
  <c r="I103" i="17"/>
  <c r="J102" i="17"/>
  <c r="I102" i="17"/>
  <c r="J101" i="17"/>
  <c r="I101" i="17"/>
  <c r="J100" i="17"/>
  <c r="I100" i="17"/>
  <c r="J81" i="17"/>
  <c r="J99" i="17"/>
  <c r="I99" i="17"/>
  <c r="J98" i="17"/>
  <c r="I98" i="17"/>
  <c r="J97" i="17"/>
  <c r="I97" i="17"/>
  <c r="I96" i="17"/>
  <c r="J82" i="17"/>
  <c r="I95" i="17"/>
  <c r="J75" i="17"/>
  <c r="I40" i="17"/>
  <c r="M20" i="17"/>
  <c r="L20" i="17"/>
  <c r="K20" i="17"/>
  <c r="J20" i="17"/>
  <c r="I20" i="17"/>
  <c r="M7" i="17"/>
  <c r="L7" i="17"/>
  <c r="M11" i="17"/>
  <c r="L11" i="17"/>
  <c r="J6" i="17"/>
  <c r="I11" i="17"/>
  <c r="K7" i="17"/>
  <c r="L6" i="17"/>
  <c r="M256" i="17"/>
  <c r="J47" i="17" l="1"/>
  <c r="J48" i="17"/>
  <c r="J41" i="17"/>
  <c r="J45" i="17"/>
  <c r="J49" i="17"/>
  <c r="J44" i="17"/>
  <c r="J43" i="17"/>
  <c r="J46" i="17"/>
  <c r="J51" i="17"/>
  <c r="J52" i="17"/>
  <c r="J42" i="17"/>
  <c r="J50" i="17"/>
  <c r="J138" i="17"/>
  <c r="L8" i="17"/>
  <c r="J11" i="17"/>
  <c r="J8" i="17" s="1"/>
  <c r="N10" i="17"/>
  <c r="J78" i="17"/>
  <c r="J170" i="17"/>
  <c r="I226" i="17"/>
  <c r="N11" i="17"/>
  <c r="M8" i="17"/>
  <c r="K8" i="17"/>
  <c r="I116" i="17"/>
  <c r="J96" i="17"/>
  <c r="M6" i="17"/>
  <c r="J95" i="17"/>
  <c r="J7" i="17"/>
  <c r="J77" i="17"/>
  <c r="J79" i="17"/>
  <c r="J80" i="17"/>
  <c r="K6" i="17"/>
  <c r="M255" i="17"/>
  <c r="N12" i="17" l="1"/>
  <c r="J223" i="17"/>
  <c r="J224" i="17"/>
  <c r="J83" i="17"/>
  <c r="J222" i="17"/>
  <c r="J40" i="17"/>
  <c r="J221" i="17"/>
  <c r="J225" i="17"/>
  <c r="J116" i="17"/>
  <c r="I82" i="17" l="1"/>
  <c r="I81" i="17"/>
  <c r="I75" i="17"/>
  <c r="I76" i="17"/>
  <c r="I79" i="17"/>
  <c r="I80" i="17"/>
  <c r="I77" i="17"/>
  <c r="I78" i="17"/>
  <c r="J226" i="17"/>
  <c r="I83" i="17" l="1"/>
  <c r="G4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6" authorId="0" shapeId="0" xr:uid="{9D79FDF8-083D-48D4-89CE-D2F86FF2087D}">
      <text>
        <r>
          <rPr>
            <sz val="11"/>
            <rFont val="ＭＳ Ｐゴシック"/>
            <family val="3"/>
            <charset val="128"/>
          </rPr>
          <t>経常経費には、維持補修、繰出金、補助費は含まれないのか確認　←主なものだけをとった。前係長確認。</t>
        </r>
      </text>
    </comment>
  </commentList>
</comments>
</file>

<file path=xl/sharedStrings.xml><?xml version="1.0" encoding="utf-8"?>
<sst xmlns="http://schemas.openxmlformats.org/spreadsheetml/2006/main" count="1289" uniqueCount="511">
  <si>
    <t>（単位：千円、％）</t>
  </si>
  <si>
    <t>区　　　　　　分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</si>
  <si>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</si>
  <si>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</si>
  <si>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</si>
  <si>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</si>
  <si>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</si>
  <si>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</si>
  <si>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</si>
  <si>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</si>
  <si>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</si>
  <si>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</si>
  <si>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</si>
  <si>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</si>
  <si>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</si>
  <si>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</si>
  <si>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</si>
  <si>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</si>
  <si>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</si>
  <si>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</si>
  <si>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</si>
  <si>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</si>
  <si>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</si>
  <si>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</si>
  <si>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</si>
  <si>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</si>
  <si>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</si>
  <si>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</si>
  <si>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</si>
  <si>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</si>
  <si>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</si>
  <si>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</si>
  <si>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</si>
  <si>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</si>
  <si>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</si>
  <si>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</si>
  <si>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</si>
  <si>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</si>
  <si>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</si>
  <si>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</si>
  <si>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</si>
  <si>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</si>
  <si>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</si>
  <si>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</si>
  <si>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</si>
  <si>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</si>
  <si>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</si>
  <si>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</si>
  <si>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</si>
  <si>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</si>
  <si>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</si>
  <si>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</si>
  <si>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</si>
  <si>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</si>
  <si>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</si>
  <si>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</si>
  <si>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</si>
  <si>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</si>
  <si>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</si>
  <si>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</si>
  <si>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</si>
  <si>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</si>
  <si>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</si>
  <si>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</si>
  <si>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</si>
  <si>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</si>
  <si>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</si>
  <si>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</si>
  <si>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</si>
  <si>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</si>
  <si>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</si>
  <si>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</si>
  <si>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予備費</t>
  </si>
  <si>
    <t>国民健康保険      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</si>
  <si>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</si>
  <si>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</si>
  <si>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</si>
  <si>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</si>
  <si>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</si>
  <si>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</si>
  <si>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</si>
  <si>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</si>
  <si>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</si>
  <si>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</si>
  <si>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</si>
  <si>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</si>
  <si>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</si>
  <si>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</si>
  <si>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</si>
  <si>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</si>
  <si>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入湯税</t>
  </si>
  <si>
    <t>滞納繰越分</t>
  </si>
  <si>
    <t>資料：納税課</t>
  </si>
  <si>
    <t>区　　　分</t>
  </si>
  <si>
    <t>予  　算  　額</t>
  </si>
  <si>
    <t>調  　定  　額</t>
  </si>
  <si>
    <t>収  入  済  額</t>
  </si>
  <si>
    <t>不 納 欠 損 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</si>
  <si>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</si>
  <si>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</si>
  <si>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</si>
  <si>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</si>
  <si>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</si>
  <si>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</si>
  <si>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</si>
  <si>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</si>
  <si>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</si>
  <si>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</si>
  <si>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</si>
  <si>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</si>
  <si>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</si>
  <si>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</si>
  <si>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</si>
  <si>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</si>
  <si>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</si>
  <si>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</si>
  <si>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</si>
  <si>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</si>
  <si>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</si>
  <si>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</si>
  <si>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</si>
  <si>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</si>
  <si>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</si>
  <si>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</si>
  <si>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</si>
  <si>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</si>
  <si>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</si>
  <si>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</si>
  <si>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</si>
  <si>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</si>
  <si>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</si>
  <si>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</si>
  <si>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</si>
  <si>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</si>
  <si>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</si>
  <si>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</si>
  <si>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</si>
  <si>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</si>
  <si>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</si>
  <si>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</si>
  <si>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</si>
  <si>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</si>
  <si>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</si>
  <si>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</si>
  <si>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</si>
  <si>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</si>
  <si>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</si>
  <si>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</si>
  <si>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</si>
  <si>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</si>
  <si>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</si>
  <si>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</si>
  <si>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</si>
  <si>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>維 持 補 修 費</t>
  </si>
  <si>
    <t>投資・出資金・貸付金</t>
  </si>
  <si>
    <t>普通建設事業費</t>
  </si>
  <si>
    <t>災害復旧事業費</t>
  </si>
  <si>
    <t>失業対策事業費</t>
  </si>
  <si>
    <t>経常収</t>
  </si>
  <si>
    <t>支比率</t>
  </si>
  <si>
    <t>経常一般財源収入額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</si>
  <si>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</si>
  <si>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</si>
  <si>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</si>
  <si>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</si>
  <si>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</si>
  <si>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</si>
  <si>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</si>
  <si>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</si>
  <si>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</si>
  <si>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国　庫　支　出　金</t>
  </si>
  <si>
    <t>繰　　　入　　　金</t>
  </si>
  <si>
    <t>繰　　　越　　　金</t>
  </si>
  <si>
    <t>公　　　債　　　費</t>
  </si>
  <si>
    <t>予　　　備　　　費</t>
  </si>
  <si>
    <t>歳　　　　　　入</t>
  </si>
  <si>
    <t>総　　　 　額　（Ａ）</t>
  </si>
  <si>
    <t>国民健康保険税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</si>
  <si>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</si>
  <si>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</si>
  <si>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</si>
  <si>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</si>
  <si>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</si>
  <si>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保　健　事　業　費</t>
  </si>
  <si>
    <t>基　金　積　立　金</t>
  </si>
  <si>
    <t>諸   支   出   金</t>
  </si>
  <si>
    <t>前年度繰上充用金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</si>
  <si>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</si>
  <si>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</si>
  <si>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</si>
  <si>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</si>
  <si>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</si>
  <si>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</si>
  <si>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</si>
  <si>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</si>
  <si>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</si>
  <si>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</si>
  <si>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</si>
  <si>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</si>
  <si>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</si>
  <si>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</si>
  <si>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</si>
  <si>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</si>
  <si>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</si>
  <si>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</si>
  <si>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</si>
  <si>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</si>
  <si>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</si>
  <si>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</si>
  <si>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</si>
  <si>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</si>
  <si>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</si>
  <si>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</si>
  <si>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</si>
  <si>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</si>
  <si>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</si>
  <si>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</si>
  <si>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</si>
  <si>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</si>
  <si>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</si>
  <si>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</si>
  <si>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</si>
  <si>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</si>
  <si>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</si>
  <si>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 xml:space="preserve">（注）消費税抜き。　　　　　　　　　　　　　　　　　                                     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</si>
  <si>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</si>
  <si>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</si>
  <si>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</si>
  <si>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</si>
  <si>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</si>
  <si>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</si>
  <si>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</si>
  <si>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</si>
  <si>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</si>
  <si>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</si>
  <si>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</si>
  <si>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</si>
  <si>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</si>
  <si>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</si>
  <si>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</si>
  <si>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</si>
  <si>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</si>
  <si>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</si>
  <si>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</si>
  <si>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</si>
  <si>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</si>
  <si>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 xml:space="preserve">損益勘定留保資金 </t>
  </si>
  <si>
    <t>消費税資本的収支調整金</t>
  </si>
  <si>
    <t>前年度より繰越財源</t>
  </si>
  <si>
    <t>（注）消費税込み。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</si>
  <si>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</si>
  <si>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</si>
  <si>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</si>
  <si>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</si>
  <si>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</si>
  <si>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</si>
  <si>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</si>
  <si>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</si>
  <si>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</si>
  <si>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</si>
  <si>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</si>
  <si>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</si>
  <si>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</si>
  <si>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</si>
  <si>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</si>
  <si>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</si>
  <si>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</si>
  <si>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</si>
  <si>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</si>
  <si>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（86）</t>
  </si>
  <si>
    <t>予算額（千円）</t>
  </si>
  <si>
    <t>その他</t>
  </si>
  <si>
    <t>市たばこ消費税</t>
  </si>
  <si>
    <t>（89）</t>
  </si>
  <si>
    <t>（90）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</si>
  <si>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</si>
  <si>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</si>
  <si>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23"/>
  </si>
  <si>
    <t>1人当り歳出額 （円）</t>
    <rPh sb="9" eb="10">
      <t>エン</t>
    </rPh>
    <phoneticPr fontId="23"/>
  </si>
  <si>
    <t>公共事業等債</t>
    <rPh sb="4" eb="5">
      <t>トウ</t>
    </rPh>
    <phoneticPr fontId="23"/>
  </si>
  <si>
    <t>（82）普通会計歳入決算の構成 （Ｐ156・157参照）</t>
    <phoneticPr fontId="23"/>
  </si>
  <si>
    <t>（84）経常収支比率の推移 （Ｐ166・167参照）</t>
    <phoneticPr fontId="23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</si>
  <si>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23"/>
  </si>
  <si>
    <t>総額</t>
    <rPh sb="0" eb="2">
      <t>ソウガク</t>
    </rPh>
    <phoneticPr fontId="23"/>
  </si>
  <si>
    <t>積  　　　立  　　　金</t>
  </si>
  <si>
    <t>（注）歳入歳出決算の数値である。</t>
    <phoneticPr fontId="23"/>
  </si>
  <si>
    <t>区分</t>
    <phoneticPr fontId="23"/>
  </si>
  <si>
    <t>人口</t>
    <phoneticPr fontId="23"/>
  </si>
  <si>
    <t>人件費</t>
    <phoneticPr fontId="23"/>
  </si>
  <si>
    <t>物件費</t>
    <phoneticPr fontId="23"/>
  </si>
  <si>
    <t>（81）普通会計歳入決算の推移（Ｐ156・157参照）</t>
    <phoneticPr fontId="23"/>
  </si>
  <si>
    <t>（83）普通会計歳出決算（Ｐ166・167参照）</t>
    <phoneticPr fontId="23"/>
  </si>
  <si>
    <t>（85）一般会計決算状況（Ｐ158・159参照）</t>
    <phoneticPr fontId="23"/>
  </si>
  <si>
    <t>（86）一般会計決算状況（Ｐ160・161参照）</t>
    <phoneticPr fontId="23"/>
  </si>
  <si>
    <t>（87）税目別市税調定額の推移 （Ｐ163参照）</t>
    <phoneticPr fontId="23"/>
  </si>
  <si>
    <t>（88）税目別市税調定額の内訳  （Ｐ163参照）</t>
    <phoneticPr fontId="23"/>
  </si>
  <si>
    <t>（現年度課税分）</t>
    <phoneticPr fontId="23"/>
  </si>
  <si>
    <t>（89）市民１人当り収入額及び歳出額 （Ｐ163参照）　</t>
    <phoneticPr fontId="23"/>
  </si>
  <si>
    <t>（90）市債現在高（Ｐ164・165参照）</t>
    <phoneticPr fontId="23"/>
  </si>
  <si>
    <t>（滞納繰越分を含む）</t>
    <phoneticPr fontId="23"/>
  </si>
  <si>
    <t>科  目</t>
    <phoneticPr fontId="23"/>
  </si>
  <si>
    <t>平成24年度</t>
    <phoneticPr fontId="23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</si>
  <si>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23"/>
  </si>
  <si>
    <t>長期前受金戻入</t>
    <rPh sb="0" eb="2">
      <t>チョウキ</t>
    </rPh>
    <rPh sb="2" eb="5">
      <t>マエウケキン</t>
    </rPh>
    <rPh sb="5" eb="7">
      <t>レイニュウ</t>
    </rPh>
    <phoneticPr fontId="23"/>
  </si>
  <si>
    <t>その他特別損失</t>
    <rPh sb="2" eb="3">
      <t>タ</t>
    </rPh>
    <rPh sb="3" eb="5">
      <t>トクベツ</t>
    </rPh>
    <rPh sb="5" eb="7">
      <t>ソンシツ</t>
    </rPh>
    <phoneticPr fontId="23"/>
  </si>
  <si>
    <t>工事負担金</t>
    <rPh sb="0" eb="2">
      <t>コウジ</t>
    </rPh>
    <rPh sb="2" eb="5">
      <t>フタンキン</t>
    </rPh>
    <phoneticPr fontId="23"/>
  </si>
  <si>
    <t>土地区画整理事業
特別会計</t>
    <phoneticPr fontId="23"/>
  </si>
  <si>
    <t>不足額に対する
補てん財源総額</t>
    <phoneticPr fontId="23"/>
  </si>
  <si>
    <t>平成27年度</t>
    <phoneticPr fontId="23"/>
  </si>
  <si>
    <t>農林水産債</t>
    <rPh sb="0" eb="4">
      <t>ノウリンスイサン</t>
    </rPh>
    <rPh sb="4" eb="5">
      <t>サイ</t>
    </rPh>
    <phoneticPr fontId="23"/>
  </si>
  <si>
    <t>収入未済額</t>
    <phoneticPr fontId="23"/>
  </si>
  <si>
    <t>平成26年度</t>
  </si>
  <si>
    <t>平成28年度</t>
    <phoneticPr fontId="23"/>
  </si>
  <si>
    <t>投資</t>
    <rPh sb="0" eb="2">
      <t>トウシ</t>
    </rPh>
    <phoneticPr fontId="23"/>
  </si>
  <si>
    <t>扶助費</t>
    <phoneticPr fontId="23"/>
  </si>
  <si>
    <t>補助費等</t>
    <phoneticPr fontId="23"/>
  </si>
  <si>
    <t>公債費</t>
    <phoneticPr fontId="23"/>
  </si>
  <si>
    <t>積立金</t>
    <phoneticPr fontId="23"/>
  </si>
  <si>
    <t>繰出金</t>
    <phoneticPr fontId="23"/>
  </si>
  <si>
    <t>災害復旧費</t>
    <rPh sb="4" eb="5">
      <t>ヒ</t>
    </rPh>
    <phoneticPr fontId="23"/>
  </si>
  <si>
    <t>療養給付費交付金（廃款）</t>
    <rPh sb="9" eb="10">
      <t>ハイ</t>
    </rPh>
    <rPh sb="10" eb="11">
      <t>カン</t>
    </rPh>
    <phoneticPr fontId="23"/>
  </si>
  <si>
    <t>前期高齢者交付金（廃款）</t>
    <phoneticPr fontId="23"/>
  </si>
  <si>
    <t>連合会支出金（廃款）</t>
    <phoneticPr fontId="23"/>
  </si>
  <si>
    <t>共同事業交付金（廃款）</t>
    <phoneticPr fontId="23"/>
  </si>
  <si>
    <t>県支出金</t>
    <rPh sb="0" eb="1">
      <t>ケン</t>
    </rPh>
    <rPh sb="1" eb="3">
      <t>シシュツ</t>
    </rPh>
    <rPh sb="3" eb="4">
      <t>キン</t>
    </rPh>
    <phoneticPr fontId="23"/>
  </si>
  <si>
    <t>市債</t>
    <rPh sb="0" eb="2">
      <t>シサイ</t>
    </rPh>
    <phoneticPr fontId="23"/>
  </si>
  <si>
    <t>後期高齢者支援金等（廃款）</t>
    <phoneticPr fontId="23"/>
  </si>
  <si>
    <t>老人保健拠出金（廃款）</t>
    <phoneticPr fontId="23"/>
  </si>
  <si>
    <t>共同事業拠出金（廃款）</t>
    <phoneticPr fontId="23"/>
  </si>
  <si>
    <t>介 護 納　付 金（廃款）</t>
    <phoneticPr fontId="23"/>
  </si>
  <si>
    <t>前期高齢者納付金等（廃款）</t>
    <phoneticPr fontId="23"/>
  </si>
  <si>
    <t>旧県支出金（廃款）</t>
    <rPh sb="0" eb="1">
      <t>キュウ</t>
    </rPh>
    <phoneticPr fontId="23"/>
  </si>
  <si>
    <t>国民健康保険事業費納付金</t>
    <rPh sb="6" eb="9">
      <t>ジギョウヒ</t>
    </rPh>
    <rPh sb="9" eb="11">
      <t>ノウフ</t>
    </rPh>
    <rPh sb="11" eb="12">
      <t>キン</t>
    </rPh>
    <phoneticPr fontId="23"/>
  </si>
  <si>
    <t xml:space="preserve">    （Ａ）－（Ｂ）</t>
    <phoneticPr fontId="23"/>
  </si>
  <si>
    <t>その他は軽自動車、入湯税</t>
    <rPh sb="2" eb="3">
      <t>タ</t>
    </rPh>
    <rPh sb="4" eb="8">
      <t>ケイジドウシャ</t>
    </rPh>
    <rPh sb="9" eb="10">
      <t>ニュウ</t>
    </rPh>
    <rPh sb="10" eb="11">
      <t>ユ</t>
    </rPh>
    <rPh sb="11" eb="12">
      <t>ゼイ</t>
    </rPh>
    <phoneticPr fontId="23"/>
  </si>
  <si>
    <t>令和元年度</t>
    <rPh sb="0" eb="2">
      <t>レイワ</t>
    </rPh>
    <rPh sb="2" eb="5">
      <t>モトネンド</t>
    </rPh>
    <phoneticPr fontId="23"/>
  </si>
  <si>
    <t>令　和　元　年　度</t>
    <rPh sb="0" eb="1">
      <t>レイ</t>
    </rPh>
    <rPh sb="2" eb="3">
      <t>ワ</t>
    </rPh>
    <rPh sb="4" eb="5">
      <t>モト</t>
    </rPh>
    <phoneticPr fontId="23"/>
  </si>
  <si>
    <t>資料：上下水道部</t>
  </si>
  <si>
    <t>令  和　元　年　度</t>
    <rPh sb="0" eb="1">
      <t>レイ</t>
    </rPh>
    <rPh sb="3" eb="4">
      <t>ワ</t>
    </rPh>
    <rPh sb="5" eb="6">
      <t>モト</t>
    </rPh>
    <phoneticPr fontId="23"/>
  </si>
  <si>
    <t>失業対策事業費</t>
    <phoneticPr fontId="23"/>
  </si>
  <si>
    <t>自動車取得税及び　　　　環境性能割交付金</t>
    <rPh sb="6" eb="7">
      <t>オヨ</t>
    </rPh>
    <rPh sb="12" eb="14">
      <t>カンキョウ</t>
    </rPh>
    <rPh sb="14" eb="17">
      <t>セイノウワリ</t>
    </rPh>
    <rPh sb="17" eb="20">
      <t>コウフキン</t>
    </rPh>
    <phoneticPr fontId="23"/>
  </si>
  <si>
    <t>決算額</t>
    <rPh sb="0" eb="3">
      <t>ケッサンガク</t>
    </rPh>
    <phoneticPr fontId="23"/>
  </si>
  <si>
    <t>※グラフ内の最古データを100とする</t>
    <rPh sb="4" eb="5">
      <t>ナイ</t>
    </rPh>
    <rPh sb="6" eb="8">
      <t>サイコ</t>
    </rPh>
    <phoneticPr fontId="23"/>
  </si>
  <si>
    <t>※グラフ中の「決算額」「年度」は手入力で更新。各項目のラベルは更新されないことがあるので注意（設定でラベルの更新ボタン押下）</t>
    <rPh sb="4" eb="5">
      <t>チュウ</t>
    </rPh>
    <rPh sb="7" eb="10">
      <t>ケッサンガク</t>
    </rPh>
    <rPh sb="12" eb="14">
      <t>ネンド</t>
    </rPh>
    <rPh sb="15" eb="18">
      <t>テニュウリョク</t>
    </rPh>
    <rPh sb="19" eb="21">
      <t>コウシン</t>
    </rPh>
    <rPh sb="31" eb="33">
      <t>コウシン</t>
    </rPh>
    <rPh sb="44" eb="46">
      <t>チュウイ</t>
    </rPh>
    <rPh sb="47" eb="49">
      <t>セッテイ</t>
    </rPh>
    <rPh sb="54" eb="56">
      <t>コウシン</t>
    </rPh>
    <rPh sb="59" eb="61">
      <t>オウカ</t>
    </rPh>
    <phoneticPr fontId="23"/>
  </si>
  <si>
    <t>※グラフ中の「決算額」「年度」は手入力で更新。</t>
    <rPh sb="4" eb="5">
      <t>チュウ</t>
    </rPh>
    <rPh sb="7" eb="10">
      <t>ケッサンガク</t>
    </rPh>
    <rPh sb="12" eb="14">
      <t>ネンド</t>
    </rPh>
    <rPh sb="15" eb="18">
      <t>テニュウリョク</t>
    </rPh>
    <rPh sb="19" eb="21">
      <t>コウシン</t>
    </rPh>
    <phoneticPr fontId="23"/>
  </si>
  <si>
    <t>各項目のラベルは更新されないことがあるので注意</t>
    <phoneticPr fontId="23"/>
  </si>
  <si>
    <t>（設定でラベルの更新ボタン押下）</t>
  </si>
  <si>
    <t>普通会計債</t>
    <phoneticPr fontId="23"/>
  </si>
  <si>
    <t>法人事業税交付金</t>
    <rPh sb="0" eb="8">
      <t>ホウジンジギョウゼイコウフキン</t>
    </rPh>
    <phoneticPr fontId="23"/>
  </si>
  <si>
    <t>交通事業債</t>
    <rPh sb="0" eb="5">
      <t>コウツウジギョウサイ</t>
    </rPh>
    <phoneticPr fontId="23"/>
  </si>
  <si>
    <t>減収補てん債</t>
    <rPh sb="0" eb="2">
      <t>ゲンシュウ</t>
    </rPh>
    <rPh sb="2" eb="3">
      <t>ホ</t>
    </rPh>
    <rPh sb="5" eb="6">
      <t>サイ</t>
    </rPh>
    <phoneticPr fontId="23"/>
  </si>
  <si>
    <t>下水道使用料</t>
    <rPh sb="0" eb="3">
      <t>ゲスイドウ</t>
    </rPh>
    <rPh sb="3" eb="6">
      <t>シヨウリョウ</t>
    </rPh>
    <phoneticPr fontId="23"/>
  </si>
  <si>
    <t>雨水処理負担金</t>
    <rPh sb="0" eb="4">
      <t>ウスイショリ</t>
    </rPh>
    <rPh sb="4" eb="7">
      <t>フタンキン</t>
    </rPh>
    <phoneticPr fontId="23"/>
  </si>
  <si>
    <t>他会計補助金</t>
    <phoneticPr fontId="23"/>
  </si>
  <si>
    <t>他会計負担金</t>
    <rPh sb="0" eb="6">
      <t>タカイケイフタンキン</t>
    </rPh>
    <phoneticPr fontId="23"/>
  </si>
  <si>
    <t>引当金戻入益</t>
    <rPh sb="0" eb="3">
      <t>ヒキアテキン</t>
    </rPh>
    <rPh sb="3" eb="6">
      <t>レイニュウエキ</t>
    </rPh>
    <phoneticPr fontId="23"/>
  </si>
  <si>
    <t>雑収益</t>
    <rPh sb="0" eb="3">
      <t>ザツシュウエキ</t>
    </rPh>
    <phoneticPr fontId="23"/>
  </si>
  <si>
    <t>その他特別利益</t>
    <rPh sb="2" eb="3">
      <t>タ</t>
    </rPh>
    <rPh sb="3" eb="7">
      <t>トクベツリエキ</t>
    </rPh>
    <phoneticPr fontId="23"/>
  </si>
  <si>
    <t>管渠費</t>
    <rPh sb="0" eb="3">
      <t>カンキョヒ</t>
    </rPh>
    <phoneticPr fontId="23"/>
  </si>
  <si>
    <t>ポンプ場費</t>
    <rPh sb="3" eb="5">
      <t>ジョウヒ</t>
    </rPh>
    <phoneticPr fontId="23"/>
  </si>
  <si>
    <t>業務費</t>
    <rPh sb="0" eb="3">
      <t>ギョウムヒ</t>
    </rPh>
    <phoneticPr fontId="23"/>
  </si>
  <si>
    <t>総係費</t>
    <rPh sb="0" eb="3">
      <t>ソウカカリヒ</t>
    </rPh>
    <phoneticPr fontId="23"/>
  </si>
  <si>
    <t>流域下水道維持管理負担金</t>
    <rPh sb="0" eb="5">
      <t>リュウイキゲスイドウ</t>
    </rPh>
    <rPh sb="5" eb="12">
      <t>イジカンリフタンキン</t>
    </rPh>
    <phoneticPr fontId="23"/>
  </si>
  <si>
    <t>減価償却費</t>
    <rPh sb="0" eb="5">
      <t>ゲンカショウキャクヒ</t>
    </rPh>
    <phoneticPr fontId="23"/>
  </si>
  <si>
    <t>法人事業税交付金</t>
  </si>
  <si>
    <t>法人事業税交付金</t>
    <phoneticPr fontId="23"/>
  </si>
  <si>
    <t>寄附金</t>
  </si>
  <si>
    <t>寄附金</t>
    <phoneticPr fontId="23"/>
  </si>
  <si>
    <t>国有提供施設等
所在市町村助成交付金</t>
    <phoneticPr fontId="23"/>
  </si>
  <si>
    <t>地方交付税
及び地方特例交付金</t>
    <phoneticPr fontId="23"/>
  </si>
  <si>
    <t>諸支出金</t>
  </si>
  <si>
    <t xml:space="preserve">（216）財政状況（普通会計決算） </t>
    <phoneticPr fontId="23"/>
  </si>
  <si>
    <t xml:space="preserve">（217）年度別歳入決算                                                                       </t>
    <phoneticPr fontId="23"/>
  </si>
  <si>
    <t>寄附金</t>
    <rPh sb="0" eb="2">
      <t>キフ</t>
    </rPh>
    <phoneticPr fontId="23"/>
  </si>
  <si>
    <t xml:space="preserve">   公共下水道事業特別会計は、浦添市下水道事業会計の創設に伴い令和元年度末で廃止。</t>
    <rPh sb="3" eb="8">
      <t>コウキョウゲスイドウ</t>
    </rPh>
    <rPh sb="8" eb="10">
      <t>ジギョウ</t>
    </rPh>
    <rPh sb="10" eb="12">
      <t>トクベツ</t>
    </rPh>
    <rPh sb="16" eb="19">
      <t>ウラソエシ</t>
    </rPh>
    <rPh sb="19" eb="24">
      <t>ゲスイドウジギョウ</t>
    </rPh>
    <rPh sb="32" eb="34">
      <t>レイワ</t>
    </rPh>
    <rPh sb="34" eb="35">
      <t>ガン</t>
    </rPh>
    <phoneticPr fontId="23"/>
  </si>
  <si>
    <t xml:space="preserve">   令和２年度より法人事業税交付金を追加。</t>
    <rPh sb="3" eb="5">
      <t>レイワ</t>
    </rPh>
    <rPh sb="6" eb="7">
      <t>ネン</t>
    </rPh>
    <rPh sb="7" eb="8">
      <t>ド</t>
    </rPh>
    <rPh sb="10" eb="12">
      <t>ホウジン</t>
    </rPh>
    <rPh sb="12" eb="15">
      <t>ジギョウゼイ</t>
    </rPh>
    <rPh sb="15" eb="18">
      <t>コウフキン</t>
    </rPh>
    <rPh sb="19" eb="21">
      <t>ツイカ</t>
    </rPh>
    <phoneticPr fontId="23"/>
  </si>
  <si>
    <t xml:space="preserve">（218）年度別歳出決算                                                                         </t>
    <phoneticPr fontId="23"/>
  </si>
  <si>
    <t>諸支出金</t>
    <rPh sb="3" eb="4">
      <t>キン</t>
    </rPh>
    <phoneticPr fontId="23"/>
  </si>
  <si>
    <t>　　　公共下水道事業特別会計は、浦添市下水道事業会計の創設に伴い令和元年度末で廃止。</t>
    <phoneticPr fontId="23"/>
  </si>
  <si>
    <t>（222）税目別市税調定額の推移（現年度課税分）</t>
    <phoneticPr fontId="23"/>
  </si>
  <si>
    <t>（224）目的別市債現在高の状況</t>
    <phoneticPr fontId="23"/>
  </si>
  <si>
    <t xml:space="preserve">（225）年度別普通会計歳出決算（性質別）                                                         </t>
    <phoneticPr fontId="23"/>
  </si>
  <si>
    <t xml:space="preserve">（226）年度別経常収支比率の状況                                                                 </t>
    <phoneticPr fontId="23"/>
  </si>
  <si>
    <t xml:space="preserve">（227）年度別国民健康保険特別会計歳入歳出決算                                                     </t>
    <phoneticPr fontId="23"/>
  </si>
  <si>
    <t>下水道事業収益</t>
    <rPh sb="0" eb="1">
      <t>シタ</t>
    </rPh>
    <phoneticPr fontId="23"/>
  </si>
  <si>
    <t>下水道事業費用</t>
    <rPh sb="0" eb="1">
      <t>シタ</t>
    </rPh>
    <phoneticPr fontId="23"/>
  </si>
  <si>
    <t xml:space="preserve"> ⅩⅢ　　　財　　　　政</t>
    <phoneticPr fontId="23"/>
  </si>
  <si>
    <t>（223）事業別市債現在高の状況</t>
    <phoneticPr fontId="23"/>
  </si>
  <si>
    <t>令　和　3　年　度</t>
    <rPh sb="0" eb="1">
      <t>レイ</t>
    </rPh>
    <rPh sb="2" eb="3">
      <t>ワ</t>
    </rPh>
    <phoneticPr fontId="23"/>
  </si>
  <si>
    <t>令　和　2　年　度</t>
    <rPh sb="0" eb="1">
      <t>レイ</t>
    </rPh>
    <rPh sb="2" eb="3">
      <t>ワ</t>
    </rPh>
    <phoneticPr fontId="23"/>
  </si>
  <si>
    <t>-</t>
  </si>
  <si>
    <t>令　　和　　2　  年　　度</t>
    <rPh sb="0" eb="1">
      <t>レイ</t>
    </rPh>
    <rPh sb="3" eb="4">
      <t>ワ</t>
    </rPh>
    <phoneticPr fontId="23"/>
  </si>
  <si>
    <t>令　　和　　3　  年　　度</t>
    <rPh sb="0" eb="1">
      <t>レイ</t>
    </rPh>
    <rPh sb="3" eb="4">
      <t>ワ</t>
    </rPh>
    <phoneticPr fontId="23"/>
  </si>
  <si>
    <t>令　　和　　2　　年　　度</t>
    <rPh sb="0" eb="1">
      <t>レイ</t>
    </rPh>
    <rPh sb="3" eb="4">
      <t>ワ</t>
    </rPh>
    <rPh sb="9" eb="10">
      <t>トシ</t>
    </rPh>
    <rPh sb="12" eb="13">
      <t>ド</t>
    </rPh>
    <phoneticPr fontId="23"/>
  </si>
  <si>
    <t>令　　和　　3　　年　　度</t>
    <rPh sb="0" eb="1">
      <t>レイ</t>
    </rPh>
    <rPh sb="3" eb="4">
      <t>ワ</t>
    </rPh>
    <rPh sb="9" eb="10">
      <t>トシ</t>
    </rPh>
    <rPh sb="12" eb="13">
      <t>ド</t>
    </rPh>
    <phoneticPr fontId="23"/>
  </si>
  <si>
    <t>令和3年度</t>
    <phoneticPr fontId="23"/>
  </si>
  <si>
    <t>令和3年度</t>
    <rPh sb="0" eb="2">
      <t>レイワ</t>
    </rPh>
    <rPh sb="3" eb="4">
      <t>ネン</t>
    </rPh>
    <rPh sb="4" eb="5">
      <t>ド</t>
    </rPh>
    <phoneticPr fontId="23"/>
  </si>
  <si>
    <t xml:space="preserve">（221）過去5年間の市民1人当り市税負担額                                  </t>
    <phoneticPr fontId="23"/>
  </si>
  <si>
    <t>令和2年度</t>
    <rPh sb="0" eb="2">
      <t>レイワ</t>
    </rPh>
    <phoneticPr fontId="23"/>
  </si>
  <si>
    <t>令和3年度</t>
    <rPh sb="0" eb="2">
      <t>レイワ</t>
    </rPh>
    <phoneticPr fontId="23"/>
  </si>
  <si>
    <t>固定資産税</t>
    <phoneticPr fontId="23"/>
  </si>
  <si>
    <t>軽自動車税</t>
    <phoneticPr fontId="23"/>
  </si>
  <si>
    <t>市たばこ税</t>
    <phoneticPr fontId="23"/>
  </si>
  <si>
    <t>入湯税</t>
    <phoneticPr fontId="23"/>
  </si>
  <si>
    <t>市民税</t>
    <phoneticPr fontId="23"/>
  </si>
  <si>
    <t>普通会計</t>
    <phoneticPr fontId="23"/>
  </si>
  <si>
    <t>普通会計以外の会計債</t>
    <phoneticPr fontId="23"/>
  </si>
  <si>
    <t>（単　　　独）</t>
    <phoneticPr fontId="23"/>
  </si>
  <si>
    <t>（補　　　助）</t>
    <phoneticPr fontId="23"/>
  </si>
  <si>
    <t>（うち職員給）</t>
    <phoneticPr fontId="23"/>
  </si>
  <si>
    <t>令  和　2　年　度</t>
    <rPh sb="0" eb="1">
      <t>レイ</t>
    </rPh>
    <rPh sb="3" eb="4">
      <t>ワ</t>
    </rPh>
    <phoneticPr fontId="23"/>
  </si>
  <si>
    <t>令  和　3　年　度</t>
    <rPh sb="0" eb="1">
      <t>レイ</t>
    </rPh>
    <rPh sb="3" eb="4">
      <t>ワ</t>
    </rPh>
    <phoneticPr fontId="23"/>
  </si>
  <si>
    <t>令  和　3  年  度</t>
    <rPh sb="0" eb="1">
      <t>レイ</t>
    </rPh>
    <rPh sb="3" eb="4">
      <t>ワ</t>
    </rPh>
    <phoneticPr fontId="23"/>
  </si>
  <si>
    <t>損益勘定留保資金</t>
  </si>
  <si>
    <t>一時借入金</t>
  </si>
  <si>
    <t>水道事業費用</t>
    <phoneticPr fontId="23"/>
  </si>
  <si>
    <t>資本的支出</t>
    <phoneticPr fontId="23"/>
  </si>
  <si>
    <t>補助金</t>
    <rPh sb="0" eb="3">
      <t>ホジョキン</t>
    </rPh>
    <phoneticPr fontId="23"/>
  </si>
  <si>
    <t>他会計借入償還金</t>
  </si>
  <si>
    <t>令和2年度</t>
    <rPh sb="0" eb="1">
      <t>レイ</t>
    </rPh>
    <rPh sb="1" eb="2">
      <t>ワ</t>
    </rPh>
    <phoneticPr fontId="23"/>
  </si>
  <si>
    <t>令和3年度</t>
    <rPh sb="0" eb="1">
      <t>レイ</t>
    </rPh>
    <rPh sb="1" eb="2">
      <t>ワ</t>
    </rPh>
    <phoneticPr fontId="23"/>
  </si>
  <si>
    <t>資料：財政課　上下水道部</t>
    <rPh sb="7" eb="12">
      <t>ジョウゲスイドウブ</t>
    </rPh>
    <phoneticPr fontId="23"/>
  </si>
  <si>
    <t>(注)平成30年度からの国保制度改正に伴い、予算科目が一部改正されている。</t>
    <rPh sb="1" eb="2">
      <t>チュウ</t>
    </rPh>
    <rPh sb="3" eb="5">
      <t>ヘイセイ</t>
    </rPh>
    <rPh sb="7" eb="9">
      <t>ネンド</t>
    </rPh>
    <rPh sb="12" eb="14">
      <t>コクホ</t>
    </rPh>
    <rPh sb="14" eb="16">
      <t>セイド</t>
    </rPh>
    <rPh sb="16" eb="18">
      <t>カイセイ</t>
    </rPh>
    <rPh sb="19" eb="20">
      <t>トモナ</t>
    </rPh>
    <rPh sb="22" eb="24">
      <t>ヨサン</t>
    </rPh>
    <rPh sb="24" eb="26">
      <t>カモク</t>
    </rPh>
    <rPh sb="27" eb="29">
      <t>イチブ</t>
    </rPh>
    <rPh sb="29" eb="31">
      <t>カイセイ</t>
    </rPh>
    <phoneticPr fontId="23"/>
  </si>
  <si>
    <t>（228）年度別上水道事業会計損益決算</t>
    <rPh sb="8" eb="9">
      <t>ジョウ</t>
    </rPh>
    <phoneticPr fontId="23"/>
  </si>
  <si>
    <t>（229）年度別上水道事業会計歳入決算</t>
    <rPh sb="8" eb="9">
      <t>ジョウ</t>
    </rPh>
    <phoneticPr fontId="23"/>
  </si>
  <si>
    <t>（230）年度別上水道事業会計資本的収支決算</t>
    <rPh sb="8" eb="9">
      <t>ジョウ</t>
    </rPh>
    <phoneticPr fontId="23"/>
  </si>
  <si>
    <t>（231）年度別上水道事業会計歳出決算</t>
    <rPh sb="8" eb="9">
      <t>ジョウ</t>
    </rPh>
    <phoneticPr fontId="23"/>
  </si>
  <si>
    <t>（234）年度別下水道事業会計資本的収支決算</t>
    <rPh sb="8" eb="9">
      <t>ゲ</t>
    </rPh>
    <phoneticPr fontId="23"/>
  </si>
  <si>
    <t>（235）年度別下水道事業会計歳出決算</t>
    <rPh sb="8" eb="9">
      <t>シタ</t>
    </rPh>
    <phoneticPr fontId="23"/>
  </si>
  <si>
    <t>（232）年度別下水道事業会計損益決算</t>
    <phoneticPr fontId="23"/>
  </si>
  <si>
    <t>（233）年度別下水道事業会計歳入決算</t>
    <rPh sb="8" eb="9">
      <t>シタ</t>
    </rPh>
    <phoneticPr fontId="23"/>
  </si>
  <si>
    <t>他 会 計 借 入 償 還 金</t>
    <rPh sb="0" eb="1">
      <t>タ</t>
    </rPh>
    <rPh sb="2" eb="3">
      <t>カイ</t>
    </rPh>
    <rPh sb="4" eb="5">
      <t>ケイ</t>
    </rPh>
    <rPh sb="6" eb="7">
      <t>シャク</t>
    </rPh>
    <rPh sb="8" eb="9">
      <t>イ</t>
    </rPh>
    <rPh sb="10" eb="11">
      <t>ショウ</t>
    </rPh>
    <rPh sb="12" eb="13">
      <t>カン</t>
    </rPh>
    <rPh sb="14" eb="15">
      <t>キン</t>
    </rPh>
    <phoneticPr fontId="23"/>
  </si>
  <si>
    <t>公共下水道事業
特別会計</t>
    <phoneticPr fontId="23"/>
  </si>
  <si>
    <t>後期高齢者医療
特別会計</t>
    <phoneticPr fontId="23"/>
  </si>
  <si>
    <t>令和元年度</t>
    <rPh sb="0" eb="2">
      <t>レイワ</t>
    </rPh>
    <rPh sb="2" eb="5">
      <t>ガンネンド</t>
    </rPh>
    <phoneticPr fontId="23"/>
  </si>
  <si>
    <t>令和4年度</t>
    <rPh sb="0" eb="1">
      <t>レイ</t>
    </rPh>
    <rPh sb="1" eb="2">
      <t>ワ</t>
    </rPh>
    <phoneticPr fontId="23"/>
  </si>
  <si>
    <t>令　　和　　4　  年　　度</t>
    <rPh sb="0" eb="1">
      <t>レイ</t>
    </rPh>
    <rPh sb="3" eb="4">
      <t>ワ</t>
    </rPh>
    <phoneticPr fontId="23"/>
  </si>
  <si>
    <t>令　　和　　4　　年　　度</t>
    <rPh sb="0" eb="1">
      <t>レイ</t>
    </rPh>
    <rPh sb="3" eb="4">
      <t>ワ</t>
    </rPh>
    <rPh sb="9" eb="10">
      <t>トシ</t>
    </rPh>
    <rPh sb="12" eb="13">
      <t>ド</t>
    </rPh>
    <phoneticPr fontId="23"/>
  </si>
  <si>
    <t>令和4年度</t>
    <phoneticPr fontId="23"/>
  </si>
  <si>
    <t>令和4年度</t>
    <rPh sb="0" eb="2">
      <t>レイワ</t>
    </rPh>
    <rPh sb="3" eb="4">
      <t>ネン</t>
    </rPh>
    <rPh sb="4" eb="5">
      <t>ド</t>
    </rPh>
    <phoneticPr fontId="23"/>
  </si>
  <si>
    <t>令和4年度</t>
    <rPh sb="0" eb="2">
      <t>レイワ</t>
    </rPh>
    <phoneticPr fontId="23"/>
  </si>
  <si>
    <t>令　和　4　年　度</t>
    <rPh sb="0" eb="1">
      <t>レイ</t>
    </rPh>
    <rPh sb="2" eb="3">
      <t>ワ</t>
    </rPh>
    <phoneticPr fontId="23"/>
  </si>
  <si>
    <t>令  和　4　年　度</t>
    <rPh sb="0" eb="1">
      <t>レイ</t>
    </rPh>
    <rPh sb="3" eb="4">
      <t>ワ</t>
    </rPh>
    <phoneticPr fontId="23"/>
  </si>
  <si>
    <t>令  和　4  年  度</t>
    <rPh sb="0" eb="1">
      <t>レイ</t>
    </rPh>
    <rPh sb="3" eb="4">
      <t>ワ</t>
    </rPh>
    <phoneticPr fontId="23"/>
  </si>
  <si>
    <t xml:space="preserve"> （平成30年度＝100）</t>
    <phoneticPr fontId="23"/>
  </si>
  <si>
    <t>R4年度</t>
    <phoneticPr fontId="23"/>
  </si>
  <si>
    <t>令和5年度</t>
    <rPh sb="0" eb="1">
      <t>レイ</t>
    </rPh>
    <rPh sb="1" eb="2">
      <t>ワ</t>
    </rPh>
    <phoneticPr fontId="23"/>
  </si>
  <si>
    <t>令　　和　　5　  年　　度</t>
    <rPh sb="0" eb="1">
      <t>レイ</t>
    </rPh>
    <rPh sb="3" eb="4">
      <t>ワ</t>
    </rPh>
    <phoneticPr fontId="23"/>
  </si>
  <si>
    <t>令　　和　　5　　年　　度</t>
    <rPh sb="0" eb="1">
      <t>レイ</t>
    </rPh>
    <rPh sb="3" eb="4">
      <t>ワ</t>
    </rPh>
    <rPh sb="9" eb="10">
      <t>トシ</t>
    </rPh>
    <rPh sb="12" eb="13">
      <t>ド</t>
    </rPh>
    <phoneticPr fontId="23"/>
  </si>
  <si>
    <t>令和2年度</t>
  </si>
  <si>
    <t>令和5年度</t>
    <phoneticPr fontId="23"/>
  </si>
  <si>
    <t>令和5年度</t>
    <rPh sb="0" eb="2">
      <t>レイワ</t>
    </rPh>
    <rPh sb="3" eb="4">
      <t>ネン</t>
    </rPh>
    <rPh sb="4" eb="5">
      <t>ド</t>
    </rPh>
    <phoneticPr fontId="23"/>
  </si>
  <si>
    <t>令和5年度</t>
    <rPh sb="0" eb="2">
      <t>レイワ</t>
    </rPh>
    <phoneticPr fontId="23"/>
  </si>
  <si>
    <t>令　和　5　年　度</t>
    <rPh sb="0" eb="1">
      <t>レイ</t>
    </rPh>
    <rPh sb="2" eb="3">
      <t>ワ</t>
    </rPh>
    <phoneticPr fontId="23"/>
  </si>
  <si>
    <t>令  和　5　年　度</t>
    <rPh sb="0" eb="1">
      <t>レイ</t>
    </rPh>
    <rPh sb="3" eb="4">
      <t>ワ</t>
    </rPh>
    <phoneticPr fontId="23"/>
  </si>
  <si>
    <t>令  和　5  年  度</t>
    <rPh sb="0" eb="1">
      <t>レイ</t>
    </rPh>
    <rPh sb="3" eb="4">
      <t>ワ</t>
    </rPh>
    <phoneticPr fontId="23"/>
  </si>
  <si>
    <t>　令  和  3  年  度</t>
  </si>
  <si>
    <t>　令  和  4  年  度</t>
  </si>
  <si>
    <t>　令  和  5  年  度</t>
    <phoneticPr fontId="23"/>
  </si>
  <si>
    <t xml:space="preserve">＼ </t>
  </si>
  <si>
    <t>令  和　3　年　度</t>
  </si>
  <si>
    <t>令  和　4　年　度</t>
  </si>
  <si>
    <t>令  和　元　年　度</t>
  </si>
  <si>
    <t>令  和　2　年　度</t>
  </si>
  <si>
    <t>令　和　3　年　度</t>
  </si>
  <si>
    <t>令　和　4　年　度</t>
  </si>
  <si>
    <t>令　和　5　年　度</t>
  </si>
  <si>
    <t>令　和　元　年　度</t>
  </si>
  <si>
    <t>令　和　2　年　度</t>
  </si>
  <si>
    <t>令　　和　　4　  年　　度</t>
  </si>
  <si>
    <t>令　　和　　5　  年　　度</t>
  </si>
  <si>
    <t>令　　和　　2　  年　　度</t>
  </si>
  <si>
    <t>令　　和　　3　  年　　度</t>
  </si>
  <si>
    <t>令　　和　　4　　年　　度</t>
  </si>
  <si>
    <t>令　　和　　5　　年　　度</t>
  </si>
  <si>
    <t>令　　和　　2　　年　　度</t>
  </si>
  <si>
    <t>令　　和　　3　　年　　度</t>
  </si>
  <si>
    <t>（219）市税状況（令和５年度）</t>
    <rPh sb="10" eb="12">
      <t>レイワ</t>
    </rPh>
    <phoneticPr fontId="23"/>
  </si>
  <si>
    <t>令　和　５　年　度　元　利　償　還　額</t>
  </si>
  <si>
    <t>令和５年度発行額（Ｂ）</t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</si>
  <si>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27"/>
  </si>
  <si>
    <t>他会計負担金</t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</si>
  <si>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27"/>
  </si>
  <si>
    <t>施設整備事業債（一般財源化分）</t>
  </si>
  <si>
    <t>他会計借入金</t>
    <rPh sb="0" eb="3">
      <t>タカイケイ</t>
    </rPh>
    <rPh sb="3" eb="6">
      <t>カリイレキン</t>
    </rPh>
    <phoneticPr fontId="27"/>
  </si>
  <si>
    <t>他会計負担金</t>
    <rPh sb="0" eb="3">
      <t>タカイケイ</t>
    </rPh>
    <rPh sb="3" eb="6">
      <t>フタンキン</t>
    </rPh>
    <phoneticPr fontId="27"/>
  </si>
  <si>
    <t>固定資産売却代金</t>
    <rPh sb="0" eb="4">
      <t>コテイシサン</t>
    </rPh>
    <rPh sb="4" eb="6">
      <t>バイキャク</t>
    </rPh>
    <rPh sb="6" eb="8">
      <t>ダイキン</t>
    </rPh>
    <phoneticPr fontId="27"/>
  </si>
  <si>
    <t>予備費</t>
    <rPh sb="0" eb="3">
      <t>ヨビヒ</t>
    </rPh>
    <phoneticPr fontId="23"/>
  </si>
  <si>
    <t>令和４年度末現在高（Ａ）</t>
    <phoneticPr fontId="23"/>
  </si>
  <si>
    <t>令和４年度末現在高（Ａ）</t>
    <rPh sb="0" eb="2">
      <t>レイワ</t>
    </rPh>
    <rPh sb="3" eb="6">
      <t>ネンドマツ</t>
    </rPh>
    <phoneticPr fontId="27"/>
  </si>
  <si>
    <t>令和５年度発行額（Ｂ）</t>
    <rPh sb="0" eb="2">
      <t>レイワ</t>
    </rPh>
    <rPh sb="3" eb="5">
      <t>ネンド</t>
    </rPh>
    <phoneticPr fontId="23"/>
  </si>
  <si>
    <t>令和４年度末現在高（Ａ）</t>
    <rPh sb="0" eb="2">
      <t>レイワ</t>
    </rPh>
    <rPh sb="3" eb="6">
      <t>ネンドマツ</t>
    </rPh>
    <phoneticPr fontId="23"/>
  </si>
  <si>
    <t>令和５年度発行額（Ｂ）</t>
    <phoneticPr fontId="23"/>
  </si>
  <si>
    <t>令　和　５　年　度　元　利　償　還　額</t>
    <rPh sb="0" eb="1">
      <t>レイ</t>
    </rPh>
    <rPh sb="2" eb="3">
      <t>ワ</t>
    </rPh>
    <phoneticPr fontId="23"/>
  </si>
  <si>
    <t>受託事業収益</t>
    <rPh sb="0" eb="2">
      <t>ジュタク</t>
    </rPh>
    <rPh sb="2" eb="4">
      <t>ジギョウ</t>
    </rPh>
    <rPh sb="4" eb="6">
      <t>シュウエキ</t>
    </rPh>
    <phoneticPr fontId="23"/>
  </si>
  <si>
    <t>固定資産売却益</t>
    <rPh sb="0" eb="4">
      <t>コテイシサン</t>
    </rPh>
    <rPh sb="4" eb="7">
      <t>バイキャクエキ</t>
    </rPh>
    <phoneticPr fontId="29"/>
  </si>
  <si>
    <t>-</t>
    <phoneticPr fontId="23"/>
  </si>
  <si>
    <t>←11.4</t>
    <phoneticPr fontId="23"/>
  </si>
  <si>
    <t>←4.8</t>
    <phoneticPr fontId="23"/>
  </si>
  <si>
    <t>（注）令和２年度より減収補てん債を追加。</t>
    <rPh sb="0" eb="3">
      <t>チュウ</t>
    </rPh>
    <rPh sb="3" eb="5">
      <t>レイワ</t>
    </rPh>
    <rPh sb="6" eb="8">
      <t>ネンド</t>
    </rPh>
    <rPh sb="17" eb="19">
      <t>ツイカ</t>
    </rPh>
    <phoneticPr fontId="23"/>
  </si>
  <si>
    <t>（注）令和2年度より公営企業会計へ移行したため、令和元年以前のデータは無し。</t>
    <rPh sb="1" eb="2">
      <t>チュウ</t>
    </rPh>
    <rPh sb="3" eb="5">
      <t>レイワ</t>
    </rPh>
    <rPh sb="6" eb="8">
      <t>ネンド</t>
    </rPh>
    <rPh sb="10" eb="12">
      <t>コウエイ</t>
    </rPh>
    <rPh sb="12" eb="14">
      <t>キギョウ</t>
    </rPh>
    <rPh sb="14" eb="16">
      <t>カイケイ</t>
    </rPh>
    <rPh sb="17" eb="19">
      <t>イコウ</t>
    </rPh>
    <rPh sb="24" eb="26">
      <t>レイワ</t>
    </rPh>
    <rPh sb="26" eb="28">
      <t>ガンネン</t>
    </rPh>
    <rPh sb="28" eb="30">
      <t>イゼン</t>
    </rPh>
    <rPh sb="35" eb="36">
      <t>ナ</t>
    </rPh>
    <phoneticPr fontId="23"/>
  </si>
  <si>
    <t>令和２年度</t>
    <rPh sb="0" eb="2">
      <t>レイワ</t>
    </rPh>
    <rPh sb="3" eb="5">
      <t>ネンド</t>
    </rPh>
    <phoneticPr fontId="23"/>
  </si>
  <si>
    <t>令和３年度</t>
    <rPh sb="0" eb="2">
      <t>レイワ</t>
    </rPh>
    <rPh sb="3" eb="5">
      <t>ネンド</t>
    </rPh>
    <phoneticPr fontId="23"/>
  </si>
  <si>
    <t>（注）令和２年度より交通事業債、減収補てん債を追加。</t>
    <rPh sb="0" eb="3">
      <t>チュウ</t>
    </rPh>
    <rPh sb="3" eb="5">
      <t>レイワ</t>
    </rPh>
    <rPh sb="6" eb="8">
      <t>ネンド</t>
    </rPh>
    <rPh sb="23" eb="25">
      <t>ツイカ</t>
    </rPh>
    <phoneticPr fontId="23"/>
  </si>
  <si>
    <t>令和４年度</t>
    <rPh sb="0" eb="2">
      <t>レイワ</t>
    </rPh>
    <rPh sb="3" eb="4">
      <t>ネン</t>
    </rPh>
    <phoneticPr fontId="23"/>
  </si>
  <si>
    <t>令和５年度</t>
    <rPh sb="0" eb="2">
      <t>レイワ</t>
    </rPh>
    <rPh sb="3" eb="4">
      <t>ネン</t>
    </rPh>
    <phoneticPr fontId="23"/>
  </si>
  <si>
    <t>（注）令和６年度より施設整備事業債（一般財源化分）を追加。</t>
    <phoneticPr fontId="23"/>
  </si>
  <si>
    <t>（注）令和２年度より減収補てん債を追加</t>
    <rPh sb="0" eb="3">
      <t>チュウ</t>
    </rPh>
    <rPh sb="3" eb="5">
      <t>レイワ</t>
    </rPh>
    <rPh sb="6" eb="8">
      <t>ネンド</t>
    </rPh>
    <rPh sb="17" eb="19">
      <t>ツイカ</t>
    </rPh>
    <phoneticPr fontId="23"/>
  </si>
  <si>
    <t>（注）令和２年度より交通事業債、減収補てん債を追加</t>
    <rPh sb="0" eb="3">
      <t>チュウ</t>
    </rPh>
    <rPh sb="3" eb="5">
      <t>レイワ</t>
    </rPh>
    <rPh sb="6" eb="8">
      <t>ネンド</t>
    </rPh>
    <rPh sb="23" eb="25">
      <t>ツイカ</t>
    </rPh>
    <phoneticPr fontId="23"/>
  </si>
  <si>
    <t>（220）過去５年間の市税状況（滞納繰越分を含む）</t>
    <phoneticPr fontId="23"/>
  </si>
  <si>
    <t>（注）令和２年度より公営企業会計へ移行したため、令和元年以前のデータは無し。</t>
    <rPh sb="1" eb="2">
      <t>チュウ</t>
    </rPh>
    <rPh sb="3" eb="5">
      <t>レイワ</t>
    </rPh>
    <rPh sb="6" eb="8">
      <t>ネンド</t>
    </rPh>
    <rPh sb="10" eb="12">
      <t>コウエイ</t>
    </rPh>
    <rPh sb="12" eb="14">
      <t>キギョウ</t>
    </rPh>
    <rPh sb="14" eb="16">
      <t>カイケイ</t>
    </rPh>
    <rPh sb="17" eb="19">
      <t>イコウ</t>
    </rPh>
    <rPh sb="24" eb="26">
      <t>レイワ</t>
    </rPh>
    <rPh sb="26" eb="28">
      <t>ガンネン</t>
    </rPh>
    <rPh sb="28" eb="30">
      <t>イゼン</t>
    </rPh>
    <rPh sb="35" eb="36">
      <t>ナ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</si>
</sst>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1" formatCode="_ * #,##0_ ;_ * \-#,##0_ ;_ * &quot;-&quot;_ ;_ @_ "/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_ * \(#,##0\);_ * \-#,##0_ ;_ * \-_ ;_ @_ "/>
    <numFmt numFmtId="193" formatCode="#,##0_);\(#,##0\)"/>
    <numFmt numFmtId="194" formatCode="0.0_);[Red]\(0.0\)"/>
    <numFmt numFmtId="195" formatCode="_ * #,##0.0_ ;_ * \-#,##0.0_ ;_ * \-_ ;_ @_ "/>
    <numFmt numFmtId="196" formatCode="0_ "/>
    <numFmt numFmtId="197" formatCode="\(#,##0\)_);\(#,##0\)"/>
    <numFmt numFmtId="198" formatCode="0.0\ ;&quot;△&quot;0.0\ "/>
    <numFmt numFmtId="199" formatCode="0_);\(0\)"/>
    <numFmt numFmtId="200" formatCode="##&quot;年度&quot;"/>
    <numFmt numFmtId="201" formatCode="0.0%"/>
    <numFmt numFmtId="202" formatCode="_ * \(#,##0.0\);_ * &quot;(-&quot;#,#?0.0\)\ "/>
    <numFmt numFmtId="203" formatCode="#,##0\ ;&quot;△ &quot;#,##0\ "/>
    <numFmt numFmtId="204" formatCode="_ * #,##0.0_ ;_ * \-#,##0.0_ ;_ * &quot;-&quot;?_ ;_ @_ "/>
    <numFmt numFmtId="205" formatCode="_ * #,##0.00_ ;_ * \-#,##0.00_ ;_ * \-_ ;_ @_ "/>
    <numFmt numFmtId="206" formatCode="\(#,##0.0\)_);\(#,##0.0\)"/>
    <numFmt numFmtId="207" formatCode="0.00_);[Red]\(0.00\)"/>
    <numFmt numFmtId="208" formatCode="_ * #,##0.0_ ;_ * \-#,##0.0_ ;_ * &quot;-&quot;_ ;_ @_ "/>
    <numFmt numFmtId="209" formatCode="_ * #,##0.00\ ;_ * &quot;△&quot;#,##0.00\ ;_ * \-_ ;_ @_ "/>
  </numFmts>
  <fonts count="4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b/>
      <sz val="10"/>
      <color theme="0"/>
      <name val="ＭＳ 明朝"/>
      <family val="1"/>
      <charset val="128"/>
    </font>
    <font>
      <b/>
      <sz val="11"/>
      <color theme="0"/>
      <name val="ＭＳ Ｐ明朝"/>
      <family val="1"/>
      <charset val="128"/>
    </font>
    <font>
      <sz val="6"/>
      <color theme="0"/>
      <name val="ＭＳ 明朝"/>
      <family val="1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Ｐ明朝"/>
      <family val="1"/>
      <charset val="128"/>
    </font>
    <font>
      <sz val="9"/>
      <color theme="0"/>
      <name val="ＭＳ 明朝"/>
      <family val="1"/>
      <charset val="128"/>
    </font>
    <font>
      <sz val="7"/>
      <color theme="0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4" fillId="0" borderId="0" applyFill="0" applyBorder="0" applyAlignment="0" applyProtection="0"/>
    <xf numFmtId="38" fontId="24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4" fillId="0" borderId="0"/>
  </cellStyleXfs>
  <cellXfs count="928">
    <xf numFmtId="0" fontId="0" fillId="0" borderId="0" xfId="0"/>
    <xf numFmtId="0" fontId="18" fillId="0" borderId="16" xfId="0" applyFont="1" applyBorder="1" applyAlignment="1">
      <alignment horizontal="justify" vertical="center"/>
    </xf>
    <xf numFmtId="0" fontId="18" fillId="0" borderId="0" xfId="0" applyFont="1" applyAlignment="1">
      <alignment horizontal="center" vertical="center"/>
    </xf>
    <xf numFmtId="176" fontId="18" fillId="0" borderId="18" xfId="0" applyNumberFormat="1" applyFont="1" applyBorder="1" applyAlignment="1">
      <alignment horizontal="right" vertical="center"/>
    </xf>
    <xf numFmtId="185" fontId="18" fillId="0" borderId="0" xfId="0" applyNumberFormat="1" applyFont="1" applyAlignment="1">
      <alignment horizontal="right" vertical="center"/>
    </xf>
    <xf numFmtId="185" fontId="18" fillId="0" borderId="0" xfId="0" applyNumberFormat="1" applyFont="1" applyAlignment="1">
      <alignment vertical="center" shrinkToFit="1"/>
    </xf>
    <xf numFmtId="0" fontId="18" fillId="0" borderId="16" xfId="0" applyFont="1" applyBorder="1" applyAlignment="1">
      <alignment horizontal="justify" vertical="center" indent="1"/>
    </xf>
    <xf numFmtId="185" fontId="18" fillId="0" borderId="18" xfId="0" applyNumberFormat="1" applyFont="1" applyBorder="1" applyAlignment="1">
      <alignment horizontal="right" vertical="center"/>
    </xf>
    <xf numFmtId="185" fontId="18" fillId="0" borderId="0" xfId="0" applyNumberFormat="1" applyFont="1" applyAlignment="1">
      <alignment horizontal="right" vertical="center" shrinkToFit="1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189" fontId="18" fillId="0" borderId="0" xfId="0" applyNumberFormat="1" applyFont="1" applyAlignment="1">
      <alignment horizontal="right" vertical="center" shrinkToFit="1"/>
    </xf>
    <xf numFmtId="185" fontId="18" fillId="0" borderId="18" xfId="0" applyNumberFormat="1" applyFont="1" applyBorder="1" applyAlignment="1">
      <alignment horizontal="right" vertical="center" shrinkToFit="1"/>
    </xf>
    <xf numFmtId="195" fontId="18" fillId="0" borderId="0" xfId="0" applyNumberFormat="1" applyFont="1" applyAlignment="1">
      <alignment horizontal="right" vertical="center"/>
    </xf>
    <xf numFmtId="0" fontId="18" fillId="0" borderId="15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left" vertical="center"/>
    </xf>
    <xf numFmtId="0" fontId="18" fillId="0" borderId="0" xfId="0" applyFont="1"/>
    <xf numFmtId="186" fontId="18" fillId="0" borderId="0" xfId="0" applyNumberFormat="1" applyFont="1" applyAlignment="1">
      <alignment horizontal="right" vertical="center"/>
    </xf>
    <xf numFmtId="185" fontId="18" fillId="0" borderId="0" xfId="0" applyNumberFormat="1" applyFont="1"/>
    <xf numFmtId="191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distributed" vertical="center"/>
    </xf>
    <xf numFmtId="0" fontId="19" fillId="0" borderId="27" xfId="0" applyFont="1" applyBorder="1"/>
    <xf numFmtId="0" fontId="19" fillId="0" borderId="31" xfId="0" applyFont="1" applyBorder="1"/>
    <xf numFmtId="183" fontId="18" fillId="0" borderId="0" xfId="0" applyNumberFormat="1" applyFont="1" applyAlignment="1">
      <alignment horizontal="right" vertical="center"/>
    </xf>
    <xf numFmtId="176" fontId="18" fillId="0" borderId="0" xfId="33" applyNumberFormat="1" applyFont="1" applyFill="1" applyBorder="1" applyAlignment="1" applyProtection="1">
      <alignment vertical="center" shrinkToFit="1"/>
    </xf>
    <xf numFmtId="0" fontId="18" fillId="0" borderId="32" xfId="0" applyFont="1" applyBorder="1" applyAlignment="1">
      <alignment horizontal="justify" vertical="center"/>
    </xf>
    <xf numFmtId="186" fontId="18" fillId="0" borderId="29" xfId="0" applyNumberFormat="1" applyFont="1" applyBorder="1" applyAlignment="1">
      <alignment horizontal="right" vertical="center"/>
    </xf>
    <xf numFmtId="194" fontId="18" fillId="0" borderId="18" xfId="0" applyNumberFormat="1" applyFont="1" applyBorder="1" applyAlignment="1">
      <alignment horizontal="right" vertical="center" shrinkToFit="1"/>
    </xf>
    <xf numFmtId="189" fontId="18" fillId="0" borderId="18" xfId="0" applyNumberFormat="1" applyFont="1" applyBorder="1" applyAlignment="1">
      <alignment vertical="center" shrinkToFit="1"/>
    </xf>
    <xf numFmtId="194" fontId="18" fillId="0" borderId="0" xfId="0" applyNumberFormat="1" applyFont="1" applyAlignment="1">
      <alignment horizontal="right" vertical="center" shrinkToFit="1"/>
    </xf>
    <xf numFmtId="189" fontId="18" fillId="0" borderId="0" xfId="0" applyNumberFormat="1" applyFont="1" applyAlignment="1">
      <alignment vertical="center" shrinkToFit="1"/>
    </xf>
    <xf numFmtId="0" fontId="18" fillId="0" borderId="32" xfId="0" applyFont="1" applyBorder="1" applyAlignment="1">
      <alignment horizontal="justify" vertical="center" indent="1"/>
    </xf>
    <xf numFmtId="187" fontId="18" fillId="0" borderId="29" xfId="0" applyNumberFormat="1" applyFont="1" applyBorder="1" applyAlignment="1">
      <alignment horizontal="right" vertical="center"/>
    </xf>
    <xf numFmtId="185" fontId="18" fillId="0" borderId="29" xfId="0" applyNumberFormat="1" applyFont="1" applyBorder="1" applyAlignment="1">
      <alignment horizontal="right" vertical="center"/>
    </xf>
    <xf numFmtId="0" fontId="19" fillId="0" borderId="29" xfId="0" applyFont="1" applyBorder="1" applyAlignment="1">
      <alignment horizontal="distributed" vertical="center"/>
    </xf>
    <xf numFmtId="195" fontId="18" fillId="0" borderId="57" xfId="0" applyNumberFormat="1" applyFont="1" applyBorder="1" applyAlignment="1">
      <alignment horizontal="right" vertical="center"/>
    </xf>
    <xf numFmtId="186" fontId="18" fillId="0" borderId="18" xfId="0" applyNumberFormat="1" applyFont="1" applyBorder="1" applyAlignment="1">
      <alignment horizontal="right" vertical="center"/>
    </xf>
    <xf numFmtId="186" fontId="18" fillId="0" borderId="29" xfId="0" applyNumberFormat="1" applyFont="1" applyBorder="1" applyAlignment="1">
      <alignment horizontal="right" vertical="center" shrinkToFit="1"/>
    </xf>
    <xf numFmtId="179" fontId="18" fillId="0" borderId="29" xfId="0" applyNumberFormat="1" applyFont="1" applyBorder="1" applyAlignment="1">
      <alignment horizontal="right" vertical="center" shrinkToFit="1"/>
    </xf>
    <xf numFmtId="0" fontId="18" fillId="0" borderId="0" xfId="0" applyFont="1" applyAlignment="1">
      <alignment vertical="center" shrinkToFit="1"/>
    </xf>
    <xf numFmtId="191" fontId="18" fillId="0" borderId="0" xfId="0" applyNumberFormat="1" applyFont="1" applyAlignment="1">
      <alignment vertical="center" shrinkToFit="1"/>
    </xf>
    <xf numFmtId="187" fontId="18" fillId="0" borderId="33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186" fontId="18" fillId="0" borderId="0" xfId="0" applyNumberFormat="1" applyFont="1" applyAlignment="1">
      <alignment horizontal="right" vertical="center" shrinkToFit="1"/>
    </xf>
    <xf numFmtId="0" fontId="18" fillId="0" borderId="19" xfId="0" applyFont="1" applyBorder="1" applyAlignment="1">
      <alignment horizontal="justify" vertical="center" indent="1"/>
    </xf>
    <xf numFmtId="0" fontId="18" fillId="0" borderId="29" xfId="0" applyFont="1" applyBorder="1" applyAlignment="1">
      <alignment horizontal="distributed" vertical="center"/>
    </xf>
    <xf numFmtId="189" fontId="18" fillId="0" borderId="29" xfId="0" applyNumberFormat="1" applyFont="1" applyBorder="1" applyAlignment="1">
      <alignment vertical="center"/>
    </xf>
    <xf numFmtId="185" fontId="18" fillId="0" borderId="57" xfId="0" applyNumberFormat="1" applyFont="1" applyBorder="1" applyAlignment="1">
      <alignment horizontal="right" vertical="center"/>
    </xf>
    <xf numFmtId="189" fontId="18" fillId="0" borderId="29" xfId="0" applyNumberFormat="1" applyFont="1" applyBorder="1" applyAlignment="1">
      <alignment horizontal="right" vertical="center"/>
    </xf>
    <xf numFmtId="185" fontId="18" fillId="0" borderId="61" xfId="0" applyNumberFormat="1" applyFont="1" applyBorder="1" applyAlignment="1">
      <alignment horizontal="right" vertical="center" shrinkToFit="1"/>
    </xf>
    <xf numFmtId="202" fontId="18" fillId="0" borderId="0" xfId="0" applyNumberFormat="1" applyFont="1" applyAlignment="1">
      <alignment vertical="center" shrinkToFit="1"/>
    </xf>
    <xf numFmtId="203" fontId="18" fillId="0" borderId="0" xfId="0" applyNumberFormat="1" applyFont="1" applyAlignment="1">
      <alignment horizontal="right" vertical="center" shrinkToFit="1"/>
    </xf>
    <xf numFmtId="185" fontId="18" fillId="0" borderId="0" xfId="0" applyNumberFormat="1" applyFont="1" applyAlignment="1">
      <alignment vertical="center"/>
    </xf>
    <xf numFmtId="0" fontId="18" fillId="0" borderId="22" xfId="0" applyFont="1" applyBorder="1" applyAlignment="1">
      <alignment horizontal="center" vertical="center"/>
    </xf>
    <xf numFmtId="204" fontId="18" fillId="0" borderId="0" xfId="0" applyNumberFormat="1" applyFont="1" applyAlignment="1">
      <alignment vertical="center" shrinkToFit="1"/>
    </xf>
    <xf numFmtId="0" fontId="18" fillId="0" borderId="31" xfId="0" applyFont="1" applyBorder="1" applyAlignment="1">
      <alignment horizontal="distributed" vertical="center"/>
    </xf>
    <xf numFmtId="176" fontId="18" fillId="0" borderId="0" xfId="34" applyNumberFormat="1" applyFont="1" applyFill="1" applyBorder="1" applyAlignment="1" applyProtection="1">
      <alignment vertical="center" shrinkToFit="1"/>
    </xf>
    <xf numFmtId="176" fontId="18" fillId="0" borderId="0" xfId="34" applyNumberFormat="1" applyFont="1" applyFill="1" applyBorder="1" applyAlignment="1" applyProtection="1">
      <alignment horizontal="right" vertical="center" shrinkToFit="1"/>
    </xf>
    <xf numFmtId="192" fontId="18" fillId="0" borderId="0" xfId="34" applyNumberFormat="1" applyFont="1" applyFill="1" applyBorder="1" applyAlignment="1" applyProtection="1">
      <alignment vertical="center" shrinkToFit="1"/>
    </xf>
    <xf numFmtId="193" fontId="18" fillId="0" borderId="0" xfId="34" applyNumberFormat="1" applyFont="1" applyFill="1" applyBorder="1" applyAlignment="1" applyProtection="1">
      <alignment vertical="center" shrinkToFit="1"/>
    </xf>
    <xf numFmtId="185" fontId="18" fillId="0" borderId="0" xfId="34" applyNumberFormat="1" applyFont="1" applyFill="1" applyBorder="1" applyAlignment="1" applyProtection="1">
      <alignment vertical="center" shrinkToFit="1"/>
    </xf>
    <xf numFmtId="189" fontId="18" fillId="0" borderId="0" xfId="0" applyNumberFormat="1" applyFont="1" applyAlignment="1">
      <alignment vertical="center"/>
    </xf>
    <xf numFmtId="185" fontId="18" fillId="0" borderId="65" xfId="0" applyNumberFormat="1" applyFont="1" applyBorder="1" applyAlignment="1">
      <alignment vertical="center"/>
    </xf>
    <xf numFmtId="185" fontId="18" fillId="0" borderId="61" xfId="0" applyNumberFormat="1" applyFont="1" applyBorder="1" applyAlignment="1">
      <alignment vertical="center" shrinkToFit="1"/>
    </xf>
    <xf numFmtId="0" fontId="18" fillId="0" borderId="81" xfId="0" applyFont="1" applyBorder="1"/>
    <xf numFmtId="41" fontId="18" fillId="0" borderId="0" xfId="0" applyNumberFormat="1" applyFont="1" applyAlignment="1">
      <alignment horizontal="right" vertical="center" shrinkToFit="1"/>
    </xf>
    <xf numFmtId="186" fontId="18" fillId="0" borderId="33" xfId="0" applyNumberFormat="1" applyFont="1" applyBorder="1" applyAlignment="1">
      <alignment horizontal="right" vertical="center" shrinkToFit="1"/>
    </xf>
    <xf numFmtId="0" fontId="18" fillId="0" borderId="79" xfId="0" applyFont="1" applyBorder="1" applyAlignment="1">
      <alignment vertical="center"/>
    </xf>
    <xf numFmtId="0" fontId="18" fillId="0" borderId="80" xfId="0" applyFont="1" applyBorder="1" applyAlignment="1">
      <alignment vertical="center"/>
    </xf>
    <xf numFmtId="185" fontId="18" fillId="0" borderId="30" xfId="0" applyNumberFormat="1" applyFont="1" applyBorder="1" applyAlignment="1">
      <alignment horizontal="right" vertical="center"/>
    </xf>
    <xf numFmtId="0" fontId="18" fillId="0" borderId="33" xfId="0" applyFont="1" applyBorder="1" applyAlignment="1">
      <alignment vertical="center"/>
    </xf>
    <xf numFmtId="185" fontId="18" fillId="0" borderId="77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justify" vertical="center" indent="1"/>
    </xf>
    <xf numFmtId="186" fontId="18" fillId="0" borderId="30" xfId="0" applyNumberFormat="1" applyFont="1" applyBorder="1" applyAlignment="1">
      <alignment horizontal="right" vertical="center"/>
    </xf>
    <xf numFmtId="202" fontId="18" fillId="0" borderId="77" xfId="0" applyNumberFormat="1" applyFont="1" applyBorder="1" applyAlignment="1">
      <alignment vertical="center"/>
    </xf>
    <xf numFmtId="185" fontId="18" fillId="0" borderId="77" xfId="0" applyNumberFormat="1" applyFont="1" applyBorder="1" applyAlignment="1">
      <alignment vertical="center"/>
    </xf>
    <xf numFmtId="0" fontId="18" fillId="0" borderId="35" xfId="0" applyFont="1" applyBorder="1" applyAlignment="1">
      <alignment horizontal="center" vertical="center" shrinkToFit="1"/>
    </xf>
    <xf numFmtId="191" fontId="18" fillId="0" borderId="77" xfId="0" applyNumberFormat="1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41" fontId="18" fillId="0" borderId="0" xfId="0" applyNumberFormat="1" applyFont="1" applyAlignment="1">
      <alignment vertical="center"/>
    </xf>
    <xf numFmtId="206" fontId="18" fillId="0" borderId="0" xfId="0" applyNumberFormat="1" applyFont="1" applyAlignment="1">
      <alignment vertical="center"/>
    </xf>
    <xf numFmtId="186" fontId="18" fillId="0" borderId="61" xfId="0" applyNumberFormat="1" applyFont="1" applyBorder="1" applyAlignment="1">
      <alignment horizontal="center" vertical="center" shrinkToFit="1"/>
    </xf>
    <xf numFmtId="195" fontId="18" fillId="0" borderId="77" xfId="0" applyNumberFormat="1" applyFont="1" applyBorder="1" applyAlignment="1">
      <alignment horizontal="right" vertical="center" shrinkToFit="1"/>
    </xf>
    <xf numFmtId="185" fontId="18" fillId="0" borderId="73" xfId="0" applyNumberFormat="1" applyFont="1" applyBorder="1" applyAlignment="1">
      <alignment horizontal="right" vertical="center" shrinkToFit="1"/>
    </xf>
    <xf numFmtId="195" fontId="18" fillId="0" borderId="77" xfId="0" applyNumberFormat="1" applyFont="1" applyBorder="1" applyAlignment="1">
      <alignment horizontal="right" vertical="center"/>
    </xf>
    <xf numFmtId="185" fontId="18" fillId="0" borderId="84" xfId="0" applyNumberFormat="1" applyFont="1" applyBorder="1" applyAlignment="1">
      <alignment vertical="center"/>
    </xf>
    <xf numFmtId="195" fontId="18" fillId="0" borderId="85" xfId="0" applyNumberFormat="1" applyFont="1" applyBorder="1" applyAlignment="1">
      <alignment horizontal="right" vertical="center"/>
    </xf>
    <xf numFmtId="195" fontId="18" fillId="0" borderId="77" xfId="0" applyNumberFormat="1" applyFont="1" applyBorder="1" applyAlignment="1">
      <alignment vertical="center"/>
    </xf>
    <xf numFmtId="187" fontId="18" fillId="0" borderId="77" xfId="0" applyNumberFormat="1" applyFont="1" applyBorder="1" applyAlignment="1">
      <alignment vertical="center"/>
    </xf>
    <xf numFmtId="201" fontId="18" fillId="0" borderId="0" xfId="0" applyNumberFormat="1" applyFont="1"/>
    <xf numFmtId="0" fontId="18" fillId="0" borderId="29" xfId="0" applyFont="1" applyBorder="1" applyAlignment="1">
      <alignment vertical="center"/>
    </xf>
    <xf numFmtId="194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7" xfId="0" applyFont="1" applyBorder="1" applyAlignment="1">
      <alignment horizontal="distributed" vertical="center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178" fontId="18" fillId="0" borderId="0" xfId="0" applyNumberFormat="1" applyFont="1" applyAlignment="1">
      <alignment vertical="center"/>
    </xf>
    <xf numFmtId="178" fontId="18" fillId="0" borderId="0" xfId="0" applyNumberFormat="1" applyFont="1" applyAlignment="1">
      <alignment vertical="center" shrinkToFit="1"/>
    </xf>
    <xf numFmtId="178" fontId="18" fillId="0" borderId="77" xfId="0" applyNumberFormat="1" applyFont="1" applyBorder="1" applyAlignment="1">
      <alignment vertical="center"/>
    </xf>
    <xf numFmtId="178" fontId="18" fillId="0" borderId="0" xfId="0" applyNumberFormat="1" applyFont="1" applyAlignment="1">
      <alignment horizontal="right" vertical="center"/>
    </xf>
    <xf numFmtId="178" fontId="18" fillId="0" borderId="0" xfId="0" applyNumberFormat="1" applyFont="1" applyAlignment="1">
      <alignment horizontal="right" vertical="center" shrinkToFit="1"/>
    </xf>
    <xf numFmtId="178" fontId="18" fillId="0" borderId="29" xfId="0" applyNumberFormat="1" applyFont="1" applyBorder="1" applyAlignment="1">
      <alignment horizontal="right" vertical="center" shrinkToFit="1"/>
    </xf>
    <xf numFmtId="178" fontId="18" fillId="0" borderId="29" xfId="0" applyNumberFormat="1" applyFont="1" applyBorder="1" applyAlignment="1">
      <alignment horizontal="right" vertical="center"/>
    </xf>
    <xf numFmtId="178" fontId="18" fillId="0" borderId="33" xfId="0" applyNumberFormat="1" applyFont="1" applyBorder="1" applyAlignment="1">
      <alignment horizontal="right" vertical="center"/>
    </xf>
    <xf numFmtId="178" fontId="18" fillId="0" borderId="77" xfId="0" applyNumberFormat="1" applyFont="1" applyBorder="1" applyAlignment="1">
      <alignment vertical="center" shrinkToFit="1"/>
    </xf>
    <xf numFmtId="0" fontId="18" fillId="0" borderId="91" xfId="0" applyFont="1" applyBorder="1"/>
    <xf numFmtId="0" fontId="18" fillId="0" borderId="65" xfId="0" applyFont="1" applyBorder="1"/>
    <xf numFmtId="195" fontId="18" fillId="0" borderId="92" xfId="0" applyNumberFormat="1" applyFont="1" applyBorder="1" applyAlignment="1">
      <alignment horizontal="right" vertical="center" shrinkToFit="1"/>
    </xf>
    <xf numFmtId="185" fontId="18" fillId="0" borderId="65" xfId="0" applyNumberFormat="1" applyFont="1" applyBorder="1" applyAlignment="1">
      <alignment vertical="center" shrinkToFit="1"/>
    </xf>
    <xf numFmtId="186" fontId="18" fillId="0" borderId="65" xfId="0" applyNumberFormat="1" applyFont="1" applyBorder="1" applyAlignment="1">
      <alignment horizontal="right" vertical="center" shrinkToFit="1"/>
    </xf>
    <xf numFmtId="185" fontId="18" fillId="0" borderId="65" xfId="0" applyNumberFormat="1" applyFont="1" applyBorder="1" applyAlignment="1">
      <alignment horizontal="right" vertical="center" shrinkToFit="1"/>
    </xf>
    <xf numFmtId="195" fontId="18" fillId="0" borderId="65" xfId="0" applyNumberFormat="1" applyFont="1" applyBorder="1" applyAlignment="1">
      <alignment horizontal="right" vertical="center"/>
    </xf>
    <xf numFmtId="185" fontId="18" fillId="0" borderId="65" xfId="0" applyNumberFormat="1" applyFont="1" applyBorder="1" applyAlignment="1">
      <alignment horizontal="right" vertical="center"/>
    </xf>
    <xf numFmtId="195" fontId="18" fillId="0" borderId="92" xfId="0" applyNumberFormat="1" applyFont="1" applyBorder="1" applyAlignment="1">
      <alignment horizontal="right" vertical="center"/>
    </xf>
    <xf numFmtId="194" fontId="18" fillId="0" borderId="65" xfId="0" applyNumberFormat="1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188" fontId="18" fillId="0" borderId="92" xfId="0" applyNumberFormat="1" applyFont="1" applyBorder="1" applyAlignment="1">
      <alignment vertical="center"/>
    </xf>
    <xf numFmtId="0" fontId="18" fillId="0" borderId="3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194" fontId="18" fillId="0" borderId="77" xfId="0" applyNumberFormat="1" applyFont="1" applyBorder="1" applyAlignment="1">
      <alignment vertical="center"/>
    </xf>
    <xf numFmtId="0" fontId="18" fillId="0" borderId="82" xfId="0" applyFont="1" applyBorder="1" applyAlignment="1">
      <alignment horizontal="justify" vertical="center" indent="1"/>
    </xf>
    <xf numFmtId="0" fontId="18" fillId="0" borderId="14" xfId="0" applyFont="1" applyBorder="1" applyAlignment="1">
      <alignment vertical="center"/>
    </xf>
    <xf numFmtId="0" fontId="19" fillId="0" borderId="64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24" borderId="11" xfId="0" applyFont="1" applyFill="1" applyBorder="1" applyAlignment="1">
      <alignment horizontal="distributed" vertical="center"/>
    </xf>
    <xf numFmtId="178" fontId="18" fillId="24" borderId="0" xfId="0" applyNumberFormat="1" applyFont="1" applyFill="1" applyAlignment="1">
      <alignment horizontal="right" vertical="center"/>
    </xf>
    <xf numFmtId="178" fontId="18" fillId="24" borderId="0" xfId="0" applyNumberFormat="1" applyFont="1" applyFill="1" applyAlignment="1">
      <alignment horizontal="right" vertical="center" shrinkToFit="1"/>
    </xf>
    <xf numFmtId="178" fontId="18" fillId="24" borderId="77" xfId="0" applyNumberFormat="1" applyFont="1" applyFill="1" applyBorder="1" applyAlignment="1">
      <alignment horizontal="right" vertical="center"/>
    </xf>
    <xf numFmtId="187" fontId="18" fillId="24" borderId="77" xfId="0" applyNumberFormat="1" applyFont="1" applyFill="1" applyBorder="1" applyAlignment="1">
      <alignment horizontal="right" vertical="center"/>
    </xf>
    <xf numFmtId="178" fontId="18" fillId="24" borderId="18" xfId="0" applyNumberFormat="1" applyFont="1" applyFill="1" applyBorder="1" applyAlignment="1">
      <alignment horizontal="right" vertical="center"/>
    </xf>
    <xf numFmtId="178" fontId="18" fillId="24" borderId="18" xfId="0" applyNumberFormat="1" applyFont="1" applyFill="1" applyBorder="1" applyAlignment="1">
      <alignment horizontal="right" vertical="center" shrinkToFit="1"/>
    </xf>
    <xf numFmtId="178" fontId="18" fillId="24" borderId="30" xfId="0" applyNumberFormat="1" applyFont="1" applyFill="1" applyBorder="1" applyAlignment="1">
      <alignment horizontal="right" vertical="center"/>
    </xf>
    <xf numFmtId="0" fontId="18" fillId="24" borderId="27" xfId="0" applyFont="1" applyFill="1" applyBorder="1" applyAlignment="1">
      <alignment vertical="center"/>
    </xf>
    <xf numFmtId="0" fontId="20" fillId="24" borderId="27" xfId="0" applyFont="1" applyFill="1" applyBorder="1" applyAlignment="1">
      <alignment vertical="center"/>
    </xf>
    <xf numFmtId="0" fontId="20" fillId="24" borderId="41" xfId="0" applyFont="1" applyFill="1" applyBorder="1" applyAlignment="1">
      <alignment vertical="center"/>
    </xf>
    <xf numFmtId="0" fontId="20" fillId="24" borderId="43" xfId="0" applyFont="1" applyFill="1" applyBorder="1" applyAlignment="1">
      <alignment vertical="center"/>
    </xf>
    <xf numFmtId="0" fontId="18" fillId="0" borderId="95" xfId="0" applyFont="1" applyBorder="1" applyAlignment="1">
      <alignment vertical="center"/>
    </xf>
    <xf numFmtId="0" fontId="18" fillId="0" borderId="108" xfId="0" applyFont="1" applyBorder="1" applyAlignment="1">
      <alignment horizontal="justify" vertical="center"/>
    </xf>
    <xf numFmtId="0" fontId="18" fillId="0" borderId="21" xfId="0" applyFont="1" applyBorder="1" applyAlignment="1">
      <alignment horizontal="justify" vertical="center"/>
    </xf>
    <xf numFmtId="0" fontId="18" fillId="0" borderId="15" xfId="0" applyFont="1" applyBorder="1" applyAlignment="1">
      <alignment vertical="center"/>
    </xf>
    <xf numFmtId="0" fontId="18" fillId="0" borderId="23" xfId="0" applyFont="1" applyBorder="1" applyAlignment="1">
      <alignment horizontal="justify" vertical="center"/>
    </xf>
    <xf numFmtId="0" fontId="18" fillId="24" borderId="31" xfId="0" applyFont="1" applyFill="1" applyBorder="1" applyAlignment="1">
      <alignment horizontal="justify" vertical="center"/>
    </xf>
    <xf numFmtId="0" fontId="18" fillId="24" borderId="82" xfId="0" applyFont="1" applyFill="1" applyBorder="1" applyAlignment="1">
      <alignment horizontal="justify" vertical="center"/>
    </xf>
    <xf numFmtId="0" fontId="18" fillId="24" borderId="29" xfId="0" applyFont="1" applyFill="1" applyBorder="1" applyAlignment="1">
      <alignment horizontal="justify" vertical="center"/>
    </xf>
    <xf numFmtId="0" fontId="18" fillId="24" borderId="15" xfId="0" applyFont="1" applyFill="1" applyBorder="1" applyAlignment="1">
      <alignment horizontal="center" vertical="top" textRotation="255" wrapText="1"/>
    </xf>
    <xf numFmtId="0" fontId="18" fillId="0" borderId="95" xfId="0" applyFont="1" applyBorder="1" applyAlignment="1">
      <alignment horizontal="distributed" vertical="center"/>
    </xf>
    <xf numFmtId="0" fontId="20" fillId="0" borderId="95" xfId="0" applyFont="1" applyBorder="1" applyAlignment="1">
      <alignment vertical="center"/>
    </xf>
    <xf numFmtId="0" fontId="20" fillId="0" borderId="95" xfId="0" applyFont="1" applyBorder="1" applyAlignment="1">
      <alignment horizontal="distributed" vertical="center"/>
    </xf>
    <xf numFmtId="0" fontId="18" fillId="0" borderId="110" xfId="0" applyFont="1" applyBorder="1" applyAlignment="1">
      <alignment horizontal="justify" vertical="center"/>
    </xf>
    <xf numFmtId="0" fontId="21" fillId="0" borderId="95" xfId="0" applyFont="1" applyBorder="1" applyAlignment="1">
      <alignment horizontal="distributed" vertical="center"/>
    </xf>
    <xf numFmtId="0" fontId="18" fillId="0" borderId="14" xfId="0" applyFont="1" applyBorder="1" applyAlignment="1">
      <alignment horizontal="justify" vertical="center" indent="1"/>
    </xf>
    <xf numFmtId="0" fontId="19" fillId="24" borderId="15" xfId="0" applyFont="1" applyFill="1" applyBorder="1"/>
    <xf numFmtId="0" fontId="18" fillId="24" borderId="15" xfId="0" applyFont="1" applyFill="1" applyBorder="1" applyAlignment="1">
      <alignment horizontal="right" vertical="center"/>
    </xf>
    <xf numFmtId="0" fontId="19" fillId="24" borderId="0" xfId="0" applyFont="1" applyFill="1"/>
    <xf numFmtId="0" fontId="18" fillId="24" borderId="15" xfId="0" applyFont="1" applyFill="1" applyBorder="1" applyAlignment="1">
      <alignment horizontal="right" vertical="center" indent="1"/>
    </xf>
    <xf numFmtId="0" fontId="18" fillId="24" borderId="14" xfId="0" applyFont="1" applyFill="1" applyBorder="1" applyAlignment="1">
      <alignment horizontal="right" vertical="center"/>
    </xf>
    <xf numFmtId="0" fontId="18" fillId="24" borderId="15" xfId="0" applyFont="1" applyFill="1" applyBorder="1" applyAlignment="1">
      <alignment horizontal="distributed" vertical="center" indent="1"/>
    </xf>
    <xf numFmtId="0" fontId="18" fillId="24" borderId="14" xfId="0" applyFont="1" applyFill="1" applyBorder="1" applyAlignment="1">
      <alignment horizontal="distributed" vertical="center"/>
    </xf>
    <xf numFmtId="0" fontId="18" fillId="0" borderId="16" xfId="0" applyFont="1" applyBorder="1" applyAlignment="1">
      <alignment vertical="center" justifyLastLine="1"/>
    </xf>
    <xf numFmtId="0" fontId="18" fillId="0" borderId="15" xfId="0" applyFont="1" applyBorder="1" applyAlignment="1">
      <alignment vertical="center" justifyLastLine="1"/>
    </xf>
    <xf numFmtId="0" fontId="18" fillId="0" borderId="21" xfId="0" applyFont="1" applyBorder="1" applyAlignment="1">
      <alignment vertical="center" justifyLastLine="1"/>
    </xf>
    <xf numFmtId="0" fontId="18" fillId="24" borderId="15" xfId="0" applyFont="1" applyFill="1" applyBorder="1" applyAlignment="1">
      <alignment vertical="center" justifyLastLine="1"/>
    </xf>
    <xf numFmtId="0" fontId="18" fillId="24" borderId="14" xfId="0" applyFont="1" applyFill="1" applyBorder="1" applyAlignment="1">
      <alignment horizontal="center" vertical="center"/>
    </xf>
    <xf numFmtId="0" fontId="18" fillId="24" borderId="0" xfId="0" applyFont="1" applyFill="1" applyAlignment="1">
      <alignment horizontal="center" vertical="center" textRotation="255"/>
    </xf>
    <xf numFmtId="0" fontId="18" fillId="0" borderId="82" xfId="0" applyFont="1" applyBorder="1" applyAlignment="1">
      <alignment vertical="center"/>
    </xf>
    <xf numFmtId="0" fontId="18" fillId="24" borderId="27" xfId="0" applyFont="1" applyFill="1" applyBorder="1" applyAlignment="1">
      <alignment vertical="center" justifyLastLine="1"/>
    </xf>
    <xf numFmtId="0" fontId="18" fillId="24" borderId="31" xfId="0" applyFont="1" applyFill="1" applyBorder="1" applyAlignment="1">
      <alignment vertical="center"/>
    </xf>
    <xf numFmtId="0" fontId="18" fillId="24" borderId="16" xfId="0" applyFont="1" applyFill="1" applyBorder="1" applyAlignment="1">
      <alignment vertical="center" justifyLastLine="1"/>
    </xf>
    <xf numFmtId="194" fontId="18" fillId="24" borderId="0" xfId="0" applyNumberFormat="1" applyFont="1" applyFill="1" applyAlignment="1">
      <alignment vertical="center"/>
    </xf>
    <xf numFmtId="194" fontId="18" fillId="24" borderId="77" xfId="0" applyNumberFormat="1" applyFont="1" applyFill="1" applyBorder="1" applyAlignment="1">
      <alignment vertical="center"/>
    </xf>
    <xf numFmtId="185" fontId="18" fillId="24" borderId="0" xfId="0" applyNumberFormat="1" applyFont="1" applyFill="1" applyAlignment="1">
      <alignment vertical="center"/>
    </xf>
    <xf numFmtId="41" fontId="18" fillId="24" borderId="0" xfId="0" applyNumberFormat="1" applyFont="1" applyFill="1" applyAlignment="1">
      <alignment vertical="center"/>
    </xf>
    <xf numFmtId="185" fontId="18" fillId="24" borderId="77" xfId="0" applyNumberFormat="1" applyFont="1" applyFill="1" applyBorder="1" applyAlignment="1">
      <alignment vertical="center"/>
    </xf>
    <xf numFmtId="0" fontId="18" fillId="24" borderId="82" xfId="0" applyFont="1" applyFill="1" applyBorder="1" applyAlignment="1">
      <alignment horizontal="distributed" vertical="center"/>
    </xf>
    <xf numFmtId="0" fontId="18" fillId="24" borderId="27" xfId="0" applyFont="1" applyFill="1" applyBorder="1" applyAlignment="1">
      <alignment horizontal="distributed" vertical="center"/>
    </xf>
    <xf numFmtId="176" fontId="18" fillId="0" borderId="0" xfId="34" applyNumberFormat="1" applyFont="1" applyFill="1" applyBorder="1" applyAlignment="1" applyProtection="1">
      <alignment vertical="center"/>
    </xf>
    <xf numFmtId="185" fontId="18" fillId="0" borderId="111" xfId="0" applyNumberFormat="1" applyFont="1" applyBorder="1" applyAlignment="1">
      <alignment horizontal="right" vertical="center"/>
    </xf>
    <xf numFmtId="0" fontId="18" fillId="0" borderId="111" xfId="0" applyFont="1" applyBorder="1" applyAlignment="1">
      <alignment vertical="center"/>
    </xf>
    <xf numFmtId="0" fontId="18" fillId="0" borderId="115" xfId="0" applyFont="1" applyBorder="1" applyAlignment="1">
      <alignment horizontal="center" vertical="center" shrinkToFit="1"/>
    </xf>
    <xf numFmtId="185" fontId="18" fillId="0" borderId="30" xfId="0" applyNumberFormat="1" applyFont="1" applyBorder="1" applyAlignment="1">
      <alignment horizontal="right" vertical="center" shrinkToFit="1"/>
    </xf>
    <xf numFmtId="0" fontId="18" fillId="24" borderId="82" xfId="0" applyFont="1" applyFill="1" applyBorder="1" applyAlignment="1">
      <alignment vertical="center"/>
    </xf>
    <xf numFmtId="0" fontId="18" fillId="0" borderId="111" xfId="0" applyFont="1" applyBorder="1" applyAlignment="1">
      <alignment horizontal="center" vertical="center"/>
    </xf>
    <xf numFmtId="185" fontId="18" fillId="0" borderId="0" xfId="45" applyNumberFormat="1" applyFont="1"/>
    <xf numFmtId="185" fontId="18" fillId="0" borderId="0" xfId="45" applyNumberFormat="1" applyFont="1" applyAlignment="1">
      <alignment horizontal="right" vertical="center" shrinkToFit="1"/>
    </xf>
    <xf numFmtId="191" fontId="18" fillId="0" borderId="77" xfId="0" applyNumberFormat="1" applyFont="1" applyBorder="1" applyAlignment="1">
      <alignment horizontal="right" vertical="center"/>
    </xf>
    <xf numFmtId="0" fontId="20" fillId="0" borderId="112" xfId="0" applyFont="1" applyBorder="1" applyAlignment="1">
      <alignment horizontal="distributed" vertical="center"/>
    </xf>
    <xf numFmtId="0" fontId="18" fillId="0" borderId="112" xfId="0" applyFont="1" applyBorder="1" applyAlignment="1">
      <alignment horizontal="distributed" vertical="center"/>
    </xf>
    <xf numFmtId="0" fontId="18" fillId="0" borderId="111" xfId="0" applyFont="1" applyBorder="1" applyAlignment="1">
      <alignment vertical="center" justifyLastLine="1"/>
    </xf>
    <xf numFmtId="185" fontId="18" fillId="0" borderId="77" xfId="0" applyNumberFormat="1" applyFont="1" applyBorder="1" applyAlignment="1">
      <alignment horizontal="right" vertical="center" shrinkToFit="1"/>
    </xf>
    <xf numFmtId="204" fontId="18" fillId="0" borderId="0" xfId="0" applyNumberFormat="1" applyFont="1" applyAlignment="1">
      <alignment vertical="center"/>
    </xf>
    <xf numFmtId="0" fontId="18" fillId="0" borderId="16" xfId="0" applyFont="1" applyBorder="1" applyAlignment="1">
      <alignment horizontal="center" vertical="center"/>
    </xf>
    <xf numFmtId="189" fontId="18" fillId="0" borderId="0" xfId="0" applyNumberFormat="1" applyFont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76" fontId="18" fillId="24" borderId="0" xfId="0" applyNumberFormat="1" applyFont="1" applyFill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 shrinkToFit="1"/>
    </xf>
    <xf numFmtId="0" fontId="18" fillId="0" borderId="112" xfId="0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4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24" borderId="111" xfId="0" applyFont="1" applyFill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106" xfId="0" applyFont="1" applyBorder="1" applyAlignment="1">
      <alignment horizontal="distributed" vertical="center"/>
    </xf>
    <xf numFmtId="0" fontId="18" fillId="0" borderId="111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0" fontId="18" fillId="24" borderId="15" xfId="0" applyFont="1" applyFill="1" applyBorder="1" applyAlignment="1">
      <alignment horizontal="distributed" vertical="center"/>
    </xf>
    <xf numFmtId="0" fontId="18" fillId="24" borderId="0" xfId="0" applyFont="1" applyFill="1" applyAlignment="1">
      <alignment horizontal="distributed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14" xfId="0" applyFont="1" applyBorder="1" applyAlignment="1">
      <alignment horizontal="distributed" vertical="center"/>
    </xf>
    <xf numFmtId="0" fontId="18" fillId="0" borderId="42" xfId="0" applyFont="1" applyBorder="1" applyAlignment="1">
      <alignment horizontal="distributed" vertical="center"/>
    </xf>
    <xf numFmtId="0" fontId="20" fillId="0" borderId="4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52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38" xfId="0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177" fontId="19" fillId="0" borderId="0" xfId="0" applyNumberFormat="1" applyFont="1" applyAlignment="1">
      <alignment vertical="center"/>
    </xf>
    <xf numFmtId="177" fontId="19" fillId="0" borderId="28" xfId="0" applyNumberFormat="1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16" xfId="0" applyFont="1" applyBorder="1" applyAlignment="1">
      <alignment horizontal="justify" vertical="center"/>
    </xf>
    <xf numFmtId="179" fontId="19" fillId="0" borderId="0" xfId="0" applyNumberFormat="1" applyFont="1" applyAlignment="1">
      <alignment vertical="center"/>
    </xf>
    <xf numFmtId="179" fontId="19" fillId="0" borderId="28" xfId="0" applyNumberFormat="1" applyFont="1" applyBorder="1" applyAlignment="1">
      <alignment vertical="center"/>
    </xf>
    <xf numFmtId="181" fontId="19" fillId="0" borderId="0" xfId="0" applyNumberFormat="1" applyFont="1" applyAlignment="1">
      <alignment vertical="center"/>
    </xf>
    <xf numFmtId="181" fontId="19" fillId="0" borderId="28" xfId="0" applyNumberFormat="1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176" fontId="19" fillId="0" borderId="29" xfId="0" applyNumberFormat="1" applyFont="1" applyBorder="1" applyAlignment="1">
      <alignment horizontal="right" vertical="center" indent="4"/>
    </xf>
    <xf numFmtId="176" fontId="19" fillId="0" borderId="33" xfId="0" applyNumberFormat="1" applyFont="1" applyBorder="1" applyAlignment="1">
      <alignment horizontal="right" vertical="center" indent="4"/>
    </xf>
    <xf numFmtId="176" fontId="18" fillId="0" borderId="0" xfId="0" applyNumberFormat="1" applyFont="1" applyAlignment="1">
      <alignment vertical="center"/>
    </xf>
    <xf numFmtId="182" fontId="18" fillId="0" borderId="0" xfId="0" applyNumberFormat="1" applyFont="1" applyAlignment="1">
      <alignment vertical="center"/>
    </xf>
    <xf numFmtId="182" fontId="18" fillId="0" borderId="0" xfId="0" applyNumberFormat="1" applyFont="1" applyAlignment="1">
      <alignment horizontal="right" vertical="center"/>
    </xf>
    <xf numFmtId="182" fontId="18" fillId="0" borderId="11" xfId="0" applyNumberFormat="1" applyFont="1" applyBorder="1" applyAlignment="1">
      <alignment horizontal="center" vertical="center"/>
    </xf>
    <xf numFmtId="182" fontId="18" fillId="0" borderId="39" xfId="0" applyNumberFormat="1" applyFont="1" applyBorder="1" applyAlignment="1">
      <alignment horizontal="center" vertical="center"/>
    </xf>
    <xf numFmtId="182" fontId="18" fillId="0" borderId="12" xfId="0" applyNumberFormat="1" applyFont="1" applyBorder="1" applyAlignment="1">
      <alignment horizontal="center" vertical="center"/>
    </xf>
    <xf numFmtId="0" fontId="18" fillId="0" borderId="77" xfId="0" applyFont="1" applyBorder="1" applyAlignment="1">
      <alignment vertical="center"/>
    </xf>
    <xf numFmtId="182" fontId="18" fillId="0" borderId="13" xfId="0" applyNumberFormat="1" applyFont="1" applyBorder="1" applyAlignment="1">
      <alignment horizontal="center" vertical="center"/>
    </xf>
    <xf numFmtId="182" fontId="18" fillId="0" borderId="40" xfId="0" applyNumberFormat="1" applyFont="1" applyBorder="1" applyAlignment="1">
      <alignment horizontal="center" vertical="center"/>
    </xf>
    <xf numFmtId="182" fontId="18" fillId="0" borderId="14" xfId="0" applyNumberFormat="1" applyFont="1" applyBorder="1" applyAlignment="1">
      <alignment horizontal="center" vertical="center"/>
    </xf>
    <xf numFmtId="180" fontId="18" fillId="0" borderId="12" xfId="0" applyNumberFormat="1" applyFont="1" applyBorder="1" applyAlignment="1">
      <alignment horizontal="right" vertical="center"/>
    </xf>
    <xf numFmtId="180" fontId="18" fillId="0" borderId="18" xfId="0" applyNumberFormat="1" applyFont="1" applyBorder="1" applyAlignment="1">
      <alignment horizontal="right" vertical="center"/>
    </xf>
    <xf numFmtId="207" fontId="18" fillId="0" borderId="18" xfId="0" applyNumberFormat="1" applyFont="1" applyBorder="1" applyAlignment="1">
      <alignment horizontal="right" vertical="center"/>
    </xf>
    <xf numFmtId="183" fontId="18" fillId="0" borderId="12" xfId="0" applyNumberFormat="1" applyFont="1" applyBorder="1" applyAlignment="1">
      <alignment horizontal="right" vertical="center"/>
    </xf>
    <xf numFmtId="183" fontId="18" fillId="0" borderId="18" xfId="0" applyNumberFormat="1" applyFont="1" applyBorder="1" applyAlignment="1">
      <alignment horizontal="right" vertical="center"/>
    </xf>
    <xf numFmtId="184" fontId="18" fillId="0" borderId="18" xfId="0" applyNumberFormat="1" applyFont="1" applyBorder="1" applyAlignment="1">
      <alignment horizontal="right" vertical="center"/>
    </xf>
    <xf numFmtId="184" fontId="18" fillId="0" borderId="0" xfId="0" applyNumberFormat="1" applyFont="1" applyAlignment="1">
      <alignment horizontal="right" vertical="center"/>
    </xf>
    <xf numFmtId="184" fontId="18" fillId="0" borderId="30" xfId="0" applyNumberFormat="1" applyFont="1" applyBorder="1" applyAlignment="1">
      <alignment horizontal="right" vertical="center"/>
    </xf>
    <xf numFmtId="0" fontId="18" fillId="0" borderId="27" xfId="0" applyFont="1" applyBorder="1" applyAlignment="1">
      <alignment vertical="center"/>
    </xf>
    <xf numFmtId="0" fontId="18" fillId="0" borderId="11" xfId="0" applyFont="1" applyBorder="1" applyAlignment="1">
      <alignment horizontal="distributed" vertical="center"/>
    </xf>
    <xf numFmtId="180" fontId="18" fillId="0" borderId="15" xfId="0" applyNumberFormat="1" applyFont="1" applyBorder="1" applyAlignment="1">
      <alignment horizontal="right" vertical="center"/>
    </xf>
    <xf numFmtId="180" fontId="18" fillId="0" borderId="0" xfId="0" applyNumberFormat="1" applyFont="1" applyAlignment="1">
      <alignment horizontal="right" vertical="center"/>
    </xf>
    <xf numFmtId="207" fontId="18" fillId="0" borderId="0" xfId="0" applyNumberFormat="1" applyFont="1" applyAlignment="1">
      <alignment horizontal="right" vertical="center"/>
    </xf>
    <xf numFmtId="183" fontId="18" fillId="0" borderId="15" xfId="0" applyNumberFormat="1" applyFont="1" applyBorder="1" applyAlignment="1">
      <alignment horizontal="right" vertical="center"/>
    </xf>
    <xf numFmtId="184" fontId="18" fillId="0" borderId="77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horizontal="distributed" vertical="center" shrinkToFit="1"/>
    </xf>
    <xf numFmtId="184" fontId="18" fillId="0" borderId="113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horizontal="distributed" vertical="center" wrapText="1" shrinkToFit="1"/>
    </xf>
    <xf numFmtId="0" fontId="18" fillId="0" borderId="42" xfId="0" applyFont="1" applyBorder="1" applyAlignment="1">
      <alignment horizontal="distributed" vertical="center" wrapText="1"/>
    </xf>
    <xf numFmtId="185" fontId="18" fillId="0" borderId="113" xfId="0" applyNumberFormat="1" applyFont="1" applyBorder="1" applyAlignment="1">
      <alignment horizontal="right" vertical="center"/>
    </xf>
    <xf numFmtId="180" fontId="18" fillId="0" borderId="95" xfId="0" applyNumberFormat="1" applyFont="1" applyBorder="1" applyAlignment="1">
      <alignment horizontal="right" vertical="center"/>
    </xf>
    <xf numFmtId="185" fontId="18" fillId="0" borderId="28" xfId="0" applyNumberFormat="1" applyFont="1" applyBorder="1" applyAlignment="1">
      <alignment horizontal="right" vertical="center"/>
    </xf>
    <xf numFmtId="0" fontId="18" fillId="0" borderId="31" xfId="0" applyFont="1" applyBorder="1" applyAlignment="1">
      <alignment vertical="center"/>
    </xf>
    <xf numFmtId="0" fontId="18" fillId="0" borderId="44" xfId="0" applyFont="1" applyBorder="1" applyAlignment="1">
      <alignment horizontal="distributed" vertical="center" shrinkToFit="1"/>
    </xf>
    <xf numFmtId="180" fontId="18" fillId="0" borderId="82" xfId="0" applyNumberFormat="1" applyFont="1" applyBorder="1" applyAlignment="1">
      <alignment horizontal="right" vertical="center"/>
    </xf>
    <xf numFmtId="180" fontId="18" fillId="0" borderId="29" xfId="0" applyNumberFormat="1" applyFont="1" applyBorder="1" applyAlignment="1">
      <alignment horizontal="right" vertical="center"/>
    </xf>
    <xf numFmtId="207" fontId="18" fillId="0" borderId="29" xfId="0" applyNumberFormat="1" applyFont="1" applyBorder="1" applyAlignment="1">
      <alignment horizontal="right" vertical="center"/>
    </xf>
    <xf numFmtId="183" fontId="18" fillId="0" borderId="82" xfId="0" applyNumberFormat="1" applyFont="1" applyBorder="1" applyAlignment="1">
      <alignment horizontal="right" vertical="center"/>
    </xf>
    <xf numFmtId="183" fontId="18" fillId="0" borderId="29" xfId="0" applyNumberFormat="1" applyFont="1" applyBorder="1" applyAlignment="1">
      <alignment horizontal="right" vertical="center"/>
    </xf>
    <xf numFmtId="184" fontId="18" fillId="0" borderId="29" xfId="0" applyNumberFormat="1" applyFont="1" applyBorder="1" applyAlignment="1">
      <alignment horizontal="right" vertical="center"/>
    </xf>
    <xf numFmtId="184" fontId="18" fillId="0" borderId="33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left" vertical="center"/>
    </xf>
    <xf numFmtId="182" fontId="18" fillId="0" borderId="0" xfId="0" applyNumberFormat="1" applyFont="1" applyAlignment="1">
      <alignment horizontal="left" vertical="center"/>
    </xf>
    <xf numFmtId="182" fontId="18" fillId="0" borderId="0" xfId="0" applyNumberFormat="1" applyFont="1"/>
    <xf numFmtId="0" fontId="18" fillId="0" borderId="38" xfId="0" applyFont="1" applyBorder="1"/>
    <xf numFmtId="0" fontId="18" fillId="0" borderId="62" xfId="0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82" fontId="18" fillId="0" borderId="18" xfId="0" applyNumberFormat="1" applyFont="1" applyBorder="1" applyAlignment="1">
      <alignment horizontal="center" vertical="center"/>
    </xf>
    <xf numFmtId="176" fontId="18" fillId="0" borderId="95" xfId="0" applyNumberFormat="1" applyFont="1" applyBorder="1" applyAlignment="1">
      <alignment horizontal="center" vertical="center"/>
    </xf>
    <xf numFmtId="176" fontId="18" fillId="0" borderId="98" xfId="0" applyNumberFormat="1" applyFont="1" applyBorder="1" applyAlignment="1">
      <alignment horizontal="center" vertical="center"/>
    </xf>
    <xf numFmtId="182" fontId="18" fillId="0" borderId="30" xfId="0" applyNumberFormat="1" applyFont="1" applyBorder="1" applyAlignment="1">
      <alignment horizontal="center" vertical="center"/>
    </xf>
    <xf numFmtId="176" fontId="18" fillId="0" borderId="95" xfId="0" applyNumberFormat="1" applyFont="1" applyBorder="1" applyAlignment="1">
      <alignment horizontal="right" vertical="center"/>
    </xf>
    <xf numFmtId="182" fontId="18" fillId="0" borderId="28" xfId="0" applyNumberFormat="1" applyFont="1" applyBorder="1" applyAlignment="1">
      <alignment horizontal="right" vertical="center"/>
    </xf>
    <xf numFmtId="0" fontId="18" fillId="24" borderId="27" xfId="0" applyFont="1" applyFill="1" applyBorder="1"/>
    <xf numFmtId="0" fontId="18" fillId="0" borderId="102" xfId="0" applyFont="1" applyBorder="1" applyAlignment="1">
      <alignment horizontal="distributed" vertical="center"/>
    </xf>
    <xf numFmtId="0" fontId="18" fillId="0" borderId="103" xfId="0" applyFont="1" applyBorder="1" applyAlignment="1">
      <alignment horizontal="distributed" vertical="center"/>
    </xf>
    <xf numFmtId="41" fontId="18" fillId="0" borderId="0" xfId="0" applyNumberFormat="1" applyFont="1" applyAlignment="1">
      <alignment horizontal="right" vertical="center"/>
    </xf>
    <xf numFmtId="185" fontId="18" fillId="0" borderId="72" xfId="0" applyNumberFormat="1" applyFont="1" applyBorder="1" applyAlignment="1">
      <alignment horizontal="right" vertical="center"/>
    </xf>
    <xf numFmtId="205" fontId="18" fillId="0" borderId="0" xfId="0" applyNumberFormat="1" applyFont="1" applyAlignment="1">
      <alignment horizontal="right" vertical="center"/>
    </xf>
    <xf numFmtId="205" fontId="18" fillId="0" borderId="28" xfId="0" applyNumberFormat="1" applyFont="1" applyBorder="1" applyAlignment="1">
      <alignment horizontal="right" vertical="center"/>
    </xf>
    <xf numFmtId="0" fontId="18" fillId="0" borderId="27" xfId="0" applyFont="1" applyBorder="1" applyAlignment="1">
      <alignment horizontal="justify" vertical="center"/>
    </xf>
    <xf numFmtId="0" fontId="18" fillId="0" borderId="39" xfId="0" applyFont="1" applyBorder="1" applyAlignment="1">
      <alignment horizontal="distributed" vertical="center" shrinkToFit="1"/>
    </xf>
    <xf numFmtId="0" fontId="18" fillId="0" borderId="104" xfId="0" applyFont="1" applyBorder="1" applyAlignment="1">
      <alignment horizontal="distributed" vertical="center" wrapText="1" shrinkToFit="1"/>
    </xf>
    <xf numFmtId="0" fontId="18" fillId="0" borderId="104" xfId="0" applyFont="1" applyBorder="1" applyAlignment="1">
      <alignment horizontal="distributed" vertical="center"/>
    </xf>
    <xf numFmtId="0" fontId="18" fillId="0" borderId="27" xfId="0" applyFont="1" applyBorder="1" applyAlignment="1">
      <alignment horizontal="center" vertical="center" shrinkToFit="1"/>
    </xf>
    <xf numFmtId="176" fontId="18" fillId="0" borderId="77" xfId="0" applyNumberFormat="1" applyFont="1" applyBorder="1" applyAlignment="1">
      <alignment vertical="center"/>
    </xf>
    <xf numFmtId="0" fontId="18" fillId="0" borderId="31" xfId="0" applyFont="1" applyBorder="1"/>
    <xf numFmtId="0" fontId="18" fillId="0" borderId="105" xfId="0" applyFont="1" applyBorder="1" applyAlignment="1">
      <alignment horizontal="justify" vertical="center" indent="1"/>
    </xf>
    <xf numFmtId="176" fontId="18" fillId="0" borderId="29" xfId="0" applyNumberFormat="1" applyFont="1" applyBorder="1" applyAlignment="1">
      <alignment vertical="center"/>
    </xf>
    <xf numFmtId="182" fontId="18" fillId="0" borderId="29" xfId="0" applyNumberFormat="1" applyFont="1" applyBorder="1" applyAlignment="1">
      <alignment vertical="center"/>
    </xf>
    <xf numFmtId="176" fontId="18" fillId="0" borderId="97" xfId="0" applyNumberFormat="1" applyFont="1" applyBorder="1" applyAlignment="1">
      <alignment horizontal="center" vertical="center"/>
    </xf>
    <xf numFmtId="176" fontId="18" fillId="0" borderId="29" xfId="0" applyNumberFormat="1" applyFont="1" applyBorder="1" applyAlignment="1">
      <alignment horizontal="center" vertical="center"/>
    </xf>
    <xf numFmtId="182" fontId="18" fillId="0" borderId="29" xfId="0" applyNumberFormat="1" applyFont="1" applyBorder="1" applyAlignment="1">
      <alignment horizontal="center" vertical="center"/>
    </xf>
    <xf numFmtId="182" fontId="18" fillId="0" borderId="33" xfId="0" applyNumberFormat="1" applyFont="1" applyBorder="1" applyAlignment="1">
      <alignment horizontal="center" vertical="center"/>
    </xf>
    <xf numFmtId="176" fontId="18" fillId="0" borderId="0" xfId="0" applyNumberFormat="1" applyFont="1"/>
    <xf numFmtId="0" fontId="18" fillId="0" borderId="53" xfId="0" applyFont="1" applyBorder="1"/>
    <xf numFmtId="0" fontId="18" fillId="0" borderId="51" xfId="0" applyFont="1" applyBorder="1"/>
    <xf numFmtId="0" fontId="18" fillId="0" borderId="50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27" xfId="0" applyFont="1" applyBorder="1"/>
    <xf numFmtId="0" fontId="18" fillId="0" borderId="28" xfId="0" applyFont="1" applyBorder="1" applyAlignment="1">
      <alignment horizontal="center" vertical="center"/>
    </xf>
    <xf numFmtId="185" fontId="18" fillId="0" borderId="15" xfId="33" applyNumberFormat="1" applyFont="1" applyFill="1" applyBorder="1" applyAlignment="1" applyProtection="1">
      <alignment vertical="center"/>
    </xf>
    <xf numFmtId="185" fontId="18" fillId="0" borderId="0" xfId="33" applyNumberFormat="1" applyFont="1" applyFill="1" applyBorder="1" applyAlignment="1" applyProtection="1">
      <alignment vertical="center"/>
    </xf>
    <xf numFmtId="185" fontId="18" fillId="0" borderId="0" xfId="33" applyNumberFormat="1" applyFont="1" applyFill="1" applyBorder="1" applyAlignment="1" applyProtection="1">
      <alignment horizontal="left" vertical="center"/>
    </xf>
    <xf numFmtId="186" fontId="18" fillId="0" borderId="28" xfId="33" applyNumberFormat="1" applyFont="1" applyFill="1" applyBorder="1" applyAlignment="1" applyProtection="1">
      <alignment vertical="center" shrinkToFit="1"/>
    </xf>
    <xf numFmtId="0" fontId="18" fillId="24" borderId="21" xfId="0" applyFont="1" applyFill="1" applyBorder="1" applyAlignment="1">
      <alignment horizontal="left" vertical="center"/>
    </xf>
    <xf numFmtId="185" fontId="18" fillId="24" borderId="15" xfId="33" applyNumberFormat="1" applyFont="1" applyFill="1" applyBorder="1" applyAlignment="1" applyProtection="1">
      <alignment vertical="center"/>
    </xf>
    <xf numFmtId="185" fontId="18" fillId="24" borderId="0" xfId="33" applyNumberFormat="1" applyFont="1" applyFill="1" applyBorder="1" applyAlignment="1" applyProtection="1">
      <alignment vertical="center"/>
    </xf>
    <xf numFmtId="186" fontId="18" fillId="24" borderId="28" xfId="33" applyNumberFormat="1" applyFont="1" applyFill="1" applyBorder="1" applyAlignment="1" applyProtection="1">
      <alignment vertical="center" shrinkToFit="1"/>
    </xf>
    <xf numFmtId="0" fontId="18" fillId="24" borderId="15" xfId="0" applyFont="1" applyFill="1" applyBorder="1"/>
    <xf numFmtId="0" fontId="18" fillId="24" borderId="12" xfId="0" applyFont="1" applyFill="1" applyBorder="1" applyAlignment="1">
      <alignment horizontal="distributed" vertical="center"/>
    </xf>
    <xf numFmtId="0" fontId="18" fillId="24" borderId="21" xfId="0" applyFont="1" applyFill="1" applyBorder="1" applyAlignment="1">
      <alignment vertical="center"/>
    </xf>
    <xf numFmtId="0" fontId="18" fillId="0" borderId="14" xfId="0" applyFont="1" applyBorder="1" applyAlignment="1">
      <alignment horizontal="distributed" vertical="center"/>
    </xf>
    <xf numFmtId="0" fontId="18" fillId="24" borderId="19" xfId="0" applyFont="1" applyFill="1" applyBorder="1" applyAlignment="1">
      <alignment vertical="center"/>
    </xf>
    <xf numFmtId="0" fontId="18" fillId="24" borderId="21" xfId="0" applyFont="1" applyFill="1" applyBorder="1" applyAlignment="1">
      <alignment horizontal="justify" vertical="center"/>
    </xf>
    <xf numFmtId="186" fontId="18" fillId="0" borderId="77" xfId="33" applyNumberFormat="1" applyFont="1" applyFill="1" applyBorder="1" applyAlignment="1" applyProtection="1">
      <alignment vertical="center" shrinkToFit="1"/>
    </xf>
    <xf numFmtId="0" fontId="18" fillId="24" borderId="82" xfId="0" applyFont="1" applyFill="1" applyBorder="1"/>
    <xf numFmtId="0" fontId="18" fillId="0" borderId="82" xfId="0" applyFont="1" applyBorder="1"/>
    <xf numFmtId="0" fontId="18" fillId="0" borderId="29" xfId="0" applyFont="1" applyBorder="1"/>
    <xf numFmtId="0" fontId="18" fillId="0" borderId="32" xfId="0" applyFont="1" applyBorder="1"/>
    <xf numFmtId="176" fontId="18" fillId="0" borderId="36" xfId="0" applyNumberFormat="1" applyFont="1" applyBorder="1"/>
    <xf numFmtId="176" fontId="18" fillId="0" borderId="29" xfId="0" applyNumberFormat="1" applyFont="1" applyBorder="1"/>
    <xf numFmtId="187" fontId="18" fillId="0" borderId="33" xfId="0" applyNumberFormat="1" applyFont="1" applyBorder="1"/>
    <xf numFmtId="0" fontId="18" fillId="0" borderId="18" xfId="0" applyFont="1" applyBorder="1"/>
    <xf numFmtId="0" fontId="18" fillId="0" borderId="18" xfId="0" applyFont="1" applyBorder="1" applyAlignment="1">
      <alignment vertical="center" shrinkToFit="1"/>
    </xf>
    <xf numFmtId="0" fontId="18" fillId="0" borderId="18" xfId="0" applyFont="1" applyBorder="1" applyAlignment="1">
      <alignment vertical="center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justify" vertical="top"/>
    </xf>
    <xf numFmtId="183" fontId="18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187" fontId="18" fillId="0" borderId="0" xfId="0" applyNumberFormat="1" applyFont="1" applyAlignment="1">
      <alignment vertical="top" shrinkToFit="1"/>
    </xf>
    <xf numFmtId="189" fontId="18" fillId="0" borderId="0" xfId="0" applyNumberFormat="1" applyFont="1" applyAlignment="1">
      <alignment horizontal="right" vertical="top"/>
    </xf>
    <xf numFmtId="187" fontId="18" fillId="0" borderId="0" xfId="0" applyNumberFormat="1" applyFont="1" applyAlignment="1">
      <alignment horizontal="center" vertical="top" shrinkToFit="1"/>
    </xf>
    <xf numFmtId="183" fontId="18" fillId="0" borderId="0" xfId="0" applyNumberFormat="1" applyFont="1"/>
    <xf numFmtId="0" fontId="18" fillId="0" borderId="54" xfId="0" applyFont="1" applyBorder="1" applyAlignment="1">
      <alignment horizontal="center" vertical="center"/>
    </xf>
    <xf numFmtId="185" fontId="18" fillId="0" borderId="18" xfId="0" applyNumberFormat="1" applyFont="1" applyBorder="1" applyAlignment="1">
      <alignment vertical="center"/>
    </xf>
    <xf numFmtId="185" fontId="18" fillId="0" borderId="30" xfId="0" applyNumberFormat="1" applyFont="1" applyBorder="1" applyAlignment="1">
      <alignment vertical="center"/>
    </xf>
    <xf numFmtId="0" fontId="18" fillId="0" borderId="15" xfId="0" applyFont="1" applyBorder="1"/>
    <xf numFmtId="185" fontId="18" fillId="0" borderId="0" xfId="34" applyNumberFormat="1" applyFont="1" applyFill="1" applyBorder="1" applyAlignment="1" applyProtection="1">
      <alignment horizontal="right" vertical="center"/>
    </xf>
    <xf numFmtId="185" fontId="18" fillId="0" borderId="0" xfId="34" applyNumberFormat="1" applyFont="1" applyFill="1" applyBorder="1" applyAlignment="1" applyProtection="1">
      <alignment vertical="center"/>
    </xf>
    <xf numFmtId="185" fontId="18" fillId="0" borderId="0" xfId="34" applyNumberFormat="1" applyFont="1" applyFill="1" applyBorder="1" applyAlignment="1" applyProtection="1">
      <alignment horizontal="right" vertical="center" shrinkToFit="1"/>
    </xf>
    <xf numFmtId="0" fontId="18" fillId="24" borderId="31" xfId="0" applyFont="1" applyFill="1" applyBorder="1"/>
    <xf numFmtId="0" fontId="18" fillId="0" borderId="93" xfId="0" applyFont="1" applyBorder="1" applyAlignment="1">
      <alignment horizontal="distributed" vertical="center"/>
    </xf>
    <xf numFmtId="185" fontId="18" fillId="0" borderId="29" xfId="34" applyNumberFormat="1" applyFont="1" applyFill="1" applyBorder="1" applyAlignment="1" applyProtection="1">
      <alignment vertical="center"/>
    </xf>
    <xf numFmtId="185" fontId="18" fillId="0" borderId="33" xfId="0" applyNumberFormat="1" applyFont="1" applyBorder="1" applyAlignment="1">
      <alignment vertical="center"/>
    </xf>
    <xf numFmtId="185" fontId="18" fillId="0" borderId="18" xfId="33" applyNumberFormat="1" applyFont="1" applyFill="1" applyBorder="1" applyAlignment="1">
      <alignment horizontal="right" vertical="center"/>
    </xf>
    <xf numFmtId="185" fontId="18" fillId="0" borderId="15" xfId="33" applyNumberFormat="1" applyFont="1" applyFill="1" applyBorder="1" applyAlignment="1">
      <alignment horizontal="right" vertical="center"/>
    </xf>
    <xf numFmtId="185" fontId="18" fillId="0" borderId="0" xfId="33" applyNumberFormat="1" applyFont="1" applyFill="1" applyBorder="1" applyAlignment="1">
      <alignment horizontal="right" vertical="center"/>
    </xf>
    <xf numFmtId="185" fontId="18" fillId="0" borderId="15" xfId="33" applyNumberFormat="1" applyFont="1" applyFill="1" applyBorder="1" applyAlignment="1">
      <alignment vertical="center"/>
    </xf>
    <xf numFmtId="185" fontId="18" fillId="0" borderId="82" xfId="33" applyNumberFormat="1" applyFont="1" applyFill="1" applyBorder="1" applyAlignment="1" applyProtection="1">
      <alignment horizontal="right" vertical="center"/>
    </xf>
    <xf numFmtId="185" fontId="18" fillId="0" borderId="61" xfId="0" applyNumberFormat="1" applyFont="1" applyBorder="1" applyAlignment="1">
      <alignment horizontal="right" vertical="center"/>
    </xf>
    <xf numFmtId="185" fontId="18" fillId="0" borderId="33" xfId="0" applyNumberFormat="1" applyFont="1" applyBorder="1" applyAlignment="1">
      <alignment horizontal="right" vertical="center"/>
    </xf>
    <xf numFmtId="185" fontId="18" fillId="0" borderId="111" xfId="0" applyNumberFormat="1" applyFont="1" applyBorder="1" applyAlignment="1">
      <alignment horizontal="right" vertical="center" shrinkToFit="1"/>
    </xf>
    <xf numFmtId="185" fontId="18" fillId="0" borderId="15" xfId="0" applyNumberFormat="1" applyFont="1" applyBorder="1" applyAlignment="1">
      <alignment horizontal="right" vertical="center"/>
    </xf>
    <xf numFmtId="0" fontId="20" fillId="0" borderId="114" xfId="0" applyFont="1" applyBorder="1" applyAlignment="1">
      <alignment horizontal="distributed" vertical="center"/>
    </xf>
    <xf numFmtId="195" fontId="18" fillId="0" borderId="18" xfId="0" applyNumberFormat="1" applyFont="1" applyBorder="1" applyAlignment="1">
      <alignment horizontal="right" vertical="center"/>
    </xf>
    <xf numFmtId="195" fontId="18" fillId="0" borderId="30" xfId="0" applyNumberFormat="1" applyFont="1" applyBorder="1" applyAlignment="1">
      <alignment horizontal="right" vertical="center"/>
    </xf>
    <xf numFmtId="185" fontId="18" fillId="0" borderId="94" xfId="0" applyNumberFormat="1" applyFont="1" applyBorder="1" applyAlignment="1">
      <alignment horizontal="right" vertical="center"/>
    </xf>
    <xf numFmtId="0" fontId="19" fillId="24" borderId="27" xfId="0" applyFont="1" applyFill="1" applyBorder="1"/>
    <xf numFmtId="0" fontId="19" fillId="24" borderId="0" xfId="0" applyFont="1" applyFill="1" applyAlignment="1">
      <alignment horizontal="distributed" vertical="center"/>
    </xf>
    <xf numFmtId="0" fontId="19" fillId="24" borderId="31" xfId="0" applyFont="1" applyFill="1" applyBorder="1"/>
    <xf numFmtId="0" fontId="19" fillId="24" borderId="29" xfId="0" applyFont="1" applyFill="1" applyBorder="1" applyAlignment="1">
      <alignment horizontal="distributed" vertical="center"/>
    </xf>
    <xf numFmtId="185" fontId="18" fillId="0" borderId="82" xfId="0" applyNumberFormat="1" applyFont="1" applyBorder="1" applyAlignment="1">
      <alignment horizontal="right" vertical="center"/>
    </xf>
    <xf numFmtId="176" fontId="18" fillId="0" borderId="116" xfId="0" applyNumberFormat="1" applyFont="1" applyBorder="1" applyAlignment="1">
      <alignment horizontal="right" vertical="center"/>
    </xf>
    <xf numFmtId="185" fontId="18" fillId="0" borderId="117" xfId="0" applyNumberFormat="1" applyFont="1" applyBorder="1" applyAlignment="1">
      <alignment vertical="center"/>
    </xf>
    <xf numFmtId="176" fontId="18" fillId="0" borderId="117" xfId="0" applyNumberFormat="1" applyFont="1" applyBorder="1" applyAlignment="1">
      <alignment horizontal="right" vertical="center"/>
    </xf>
    <xf numFmtId="0" fontId="18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0" fontId="20" fillId="0" borderId="16" xfId="0" applyFont="1" applyBorder="1" applyAlignment="1">
      <alignment vertical="center"/>
    </xf>
    <xf numFmtId="0" fontId="18" fillId="24" borderId="15" xfId="0" applyFont="1" applyFill="1" applyBorder="1" applyAlignment="1">
      <alignment vertical="center"/>
    </xf>
    <xf numFmtId="194" fontId="18" fillId="0" borderId="18" xfId="0" applyNumberFormat="1" applyFont="1" applyBorder="1" applyAlignment="1">
      <alignment vertical="center"/>
    </xf>
    <xf numFmtId="189" fontId="18" fillId="0" borderId="117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 textRotation="255"/>
    </xf>
    <xf numFmtId="0" fontId="18" fillId="0" borderId="118" xfId="0" applyFont="1" applyBorder="1" applyAlignment="1">
      <alignment vertical="center"/>
    </xf>
    <xf numFmtId="188" fontId="18" fillId="0" borderId="17" xfId="0" applyNumberFormat="1" applyFont="1" applyBorder="1" applyAlignment="1">
      <alignment vertical="center"/>
    </xf>
    <xf numFmtId="188" fontId="18" fillId="0" borderId="87" xfId="0" applyNumberFormat="1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116" xfId="0" applyFont="1" applyBorder="1" applyAlignment="1">
      <alignment horizontal="center" vertical="center"/>
    </xf>
    <xf numFmtId="189" fontId="18" fillId="0" borderId="117" xfId="0" applyNumberFormat="1" applyFont="1" applyBorder="1" applyAlignment="1">
      <alignment horizontal="right" vertical="center"/>
    </xf>
    <xf numFmtId="0" fontId="26" fillId="0" borderId="0" xfId="0" applyFont="1" applyBorder="1"/>
    <xf numFmtId="0" fontId="26" fillId="0" borderId="0" xfId="0" applyFont="1" applyFill="1" applyBorder="1"/>
    <xf numFmtId="0" fontId="18" fillId="0" borderId="122" xfId="0" applyFont="1" applyBorder="1"/>
    <xf numFmtId="194" fontId="18" fillId="0" borderId="77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 justifyLastLine="1"/>
    </xf>
    <xf numFmtId="0" fontId="18" fillId="0" borderId="120" xfId="0" applyFont="1" applyBorder="1" applyAlignment="1">
      <alignment vertical="center" justifyLastLine="1"/>
    </xf>
    <xf numFmtId="178" fontId="18" fillId="0" borderId="77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18" fillId="0" borderId="114" xfId="0" applyFont="1" applyBorder="1" applyAlignment="1">
      <alignment horizontal="distributed" vertical="center"/>
    </xf>
    <xf numFmtId="0" fontId="18" fillId="0" borderId="20" xfId="0" applyFont="1" applyBorder="1" applyAlignment="1">
      <alignment horizontal="center" vertical="center"/>
    </xf>
    <xf numFmtId="209" fontId="18" fillId="0" borderId="0" xfId="0" applyNumberFormat="1" applyFont="1" applyAlignment="1">
      <alignment horizontal="right" vertical="center"/>
    </xf>
    <xf numFmtId="180" fontId="18" fillId="0" borderId="0" xfId="0" applyNumberFormat="1" applyFont="1" applyBorder="1" applyAlignment="1">
      <alignment horizontal="right" vertical="center"/>
    </xf>
    <xf numFmtId="0" fontId="18" fillId="0" borderId="29" xfId="0" applyFont="1" applyBorder="1" applyAlignment="1">
      <alignment vertical="center"/>
    </xf>
    <xf numFmtId="0" fontId="18" fillId="0" borderId="27" xfId="0" applyFont="1" applyBorder="1" applyAlignment="1">
      <alignment horizontal="center" vertical="center"/>
    </xf>
    <xf numFmtId="194" fontId="18" fillId="0" borderId="30" xfId="0" applyNumberFormat="1" applyFont="1" applyBorder="1" applyAlignment="1">
      <alignment vertical="center"/>
    </xf>
    <xf numFmtId="194" fontId="18" fillId="0" borderId="77" xfId="0" applyNumberFormat="1" applyFont="1" applyBorder="1" applyAlignment="1">
      <alignment vertical="center"/>
    </xf>
    <xf numFmtId="185" fontId="18" fillId="0" borderId="18" xfId="33" applyNumberFormat="1" applyFont="1" applyBorder="1" applyAlignment="1">
      <alignment horizontal="right" vertical="center"/>
    </xf>
    <xf numFmtId="185" fontId="18" fillId="0" borderId="0" xfId="33" applyNumberFormat="1" applyFont="1" applyAlignment="1">
      <alignment horizontal="right" vertical="center"/>
    </xf>
    <xf numFmtId="0" fontId="28" fillId="0" borderId="0" xfId="0" applyFont="1"/>
    <xf numFmtId="0" fontId="18" fillId="0" borderId="121" xfId="0" applyFont="1" applyBorder="1" applyAlignment="1">
      <alignment horizontal="distributed" vertical="center"/>
    </xf>
    <xf numFmtId="185" fontId="18" fillId="0" borderId="0" xfId="0" applyNumberFormat="1" applyFont="1" applyBorder="1" applyAlignment="1">
      <alignment vertical="center"/>
    </xf>
    <xf numFmtId="0" fontId="18" fillId="0" borderId="125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185" fontId="18" fillId="0" borderId="129" xfId="0" applyNumberFormat="1" applyFont="1" applyBorder="1" applyAlignment="1">
      <alignment vertical="center"/>
    </xf>
    <xf numFmtId="0" fontId="18" fillId="24" borderId="130" xfId="0" applyFont="1" applyFill="1" applyBorder="1" applyAlignment="1">
      <alignment vertical="center"/>
    </xf>
    <xf numFmtId="185" fontId="18" fillId="0" borderId="72" xfId="0" applyNumberFormat="1" applyFont="1" applyBorder="1" applyAlignment="1">
      <alignment vertical="center"/>
    </xf>
    <xf numFmtId="0" fontId="18" fillId="24" borderId="130" xfId="0" applyFont="1" applyFill="1" applyBorder="1"/>
    <xf numFmtId="0" fontId="18" fillId="24" borderId="131" xfId="0" applyFont="1" applyFill="1" applyBorder="1"/>
    <xf numFmtId="0" fontId="18" fillId="0" borderId="132" xfId="0" applyFont="1" applyBorder="1"/>
    <xf numFmtId="0" fontId="18" fillId="0" borderId="133" xfId="0" applyFont="1" applyBorder="1" applyAlignment="1">
      <alignment horizontal="distributed" vertical="center"/>
    </xf>
    <xf numFmtId="185" fontId="18" fillId="0" borderId="134" xfId="34" applyNumberFormat="1" applyFont="1" applyFill="1" applyBorder="1" applyAlignment="1" applyProtection="1">
      <alignment vertical="center"/>
    </xf>
    <xf numFmtId="208" fontId="18" fillId="0" borderId="0" xfId="0" applyNumberFormat="1" applyFont="1" applyAlignment="1">
      <alignment vertical="center"/>
    </xf>
    <xf numFmtId="0" fontId="18" fillId="0" borderId="120" xfId="0" applyFont="1" applyBorder="1" applyAlignment="1">
      <alignment horizontal="center" vertical="center"/>
    </xf>
    <xf numFmtId="0" fontId="20" fillId="0" borderId="121" xfId="0" applyFont="1" applyBorder="1" applyAlignment="1">
      <alignment horizontal="distributed" vertical="center"/>
    </xf>
    <xf numFmtId="0" fontId="18" fillId="0" borderId="136" xfId="0" applyFont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Border="1"/>
    <xf numFmtId="0" fontId="18" fillId="0" borderId="137" xfId="0" applyFont="1" applyBorder="1"/>
    <xf numFmtId="0" fontId="18" fillId="0" borderId="76" xfId="0" applyFont="1" applyBorder="1"/>
    <xf numFmtId="0" fontId="18" fillId="0" borderId="138" xfId="0" applyFont="1" applyBorder="1" applyAlignment="1">
      <alignment horizontal="center" vertical="center" shrinkToFit="1"/>
    </xf>
    <xf numFmtId="0" fontId="18" fillId="0" borderId="130" xfId="0" applyFont="1" applyBorder="1"/>
    <xf numFmtId="0" fontId="18" fillId="0" borderId="0" xfId="0" applyFont="1" applyBorder="1"/>
    <xf numFmtId="0" fontId="18" fillId="0" borderId="129" xfId="0" applyFont="1" applyBorder="1" applyAlignment="1">
      <alignment vertical="center"/>
    </xf>
    <xf numFmtId="176" fontId="18" fillId="0" borderId="0" xfId="0" applyNumberFormat="1" applyFont="1" applyBorder="1" applyAlignment="1">
      <alignment vertical="center"/>
    </xf>
    <xf numFmtId="178" fontId="18" fillId="0" borderId="0" xfId="0" applyNumberFormat="1" applyFont="1" applyBorder="1" applyAlignment="1">
      <alignment vertical="center"/>
    </xf>
    <xf numFmtId="0" fontId="18" fillId="0" borderId="131" xfId="0" applyFont="1" applyBorder="1"/>
    <xf numFmtId="0" fontId="18" fillId="0" borderId="134" xfId="0" applyFont="1" applyBorder="1"/>
    <xf numFmtId="0" fontId="18" fillId="0" borderId="140" xfId="0" applyFont="1" applyBorder="1" applyAlignment="1">
      <alignment horizontal="center" vertical="center"/>
    </xf>
    <xf numFmtId="188" fontId="18" fillId="0" borderId="134" xfId="0" applyNumberFormat="1" applyFont="1" applyBorder="1" applyAlignment="1">
      <alignment horizontal="right" vertical="center" indent="1"/>
    </xf>
    <xf numFmtId="0" fontId="18" fillId="0" borderId="141" xfId="0" applyFont="1" applyBorder="1" applyAlignment="1">
      <alignment horizontal="right" vertical="center" indent="1"/>
    </xf>
    <xf numFmtId="0" fontId="18" fillId="24" borderId="27" xfId="0" applyFont="1" applyFill="1" applyBorder="1" applyAlignment="1">
      <alignment horizontal="distributed" vertical="center"/>
    </xf>
    <xf numFmtId="0" fontId="18" fillId="24" borderId="111" xfId="0" applyFont="1" applyFill="1" applyBorder="1" applyAlignment="1">
      <alignment horizontal="distributed" vertical="center"/>
    </xf>
    <xf numFmtId="0" fontId="18" fillId="24" borderId="15" xfId="0" applyFont="1" applyFill="1" applyBorder="1" applyAlignment="1">
      <alignment horizontal="distributed" vertical="center"/>
    </xf>
    <xf numFmtId="0" fontId="18" fillId="24" borderId="18" xfId="0" applyFont="1" applyFill="1" applyBorder="1" applyAlignment="1">
      <alignment horizontal="distributed" vertical="center"/>
    </xf>
    <xf numFmtId="0" fontId="18" fillId="24" borderId="0" xfId="0" applyFont="1" applyFill="1" applyAlignment="1">
      <alignment horizontal="distributed" vertical="center"/>
    </xf>
    <xf numFmtId="0" fontId="18" fillId="26" borderId="41" xfId="0" applyFont="1" applyFill="1" applyBorder="1" applyAlignment="1">
      <alignment vertical="center" justifyLastLine="1"/>
    </xf>
    <xf numFmtId="176" fontId="18" fillId="26" borderId="117" xfId="0" applyNumberFormat="1" applyFont="1" applyFill="1" applyBorder="1" applyAlignment="1">
      <alignment horizontal="right" vertical="center"/>
    </xf>
    <xf numFmtId="194" fontId="18" fillId="26" borderId="135" xfId="0" applyNumberFormat="1" applyFont="1" applyFill="1" applyBorder="1" applyAlignment="1">
      <alignment vertical="center"/>
    </xf>
    <xf numFmtId="176" fontId="18" fillId="26" borderId="0" xfId="0" applyNumberFormat="1" applyFont="1" applyFill="1" applyBorder="1" applyAlignment="1">
      <alignment horizontal="right" vertical="center"/>
    </xf>
    <xf numFmtId="194" fontId="18" fillId="26" borderId="77" xfId="0" applyNumberFormat="1" applyFont="1" applyFill="1" applyBorder="1" applyAlignment="1">
      <alignment vertical="center"/>
    </xf>
    <xf numFmtId="0" fontId="18" fillId="26" borderId="15" xfId="0" applyFont="1" applyFill="1" applyBorder="1" applyAlignment="1">
      <alignment vertical="center" justifyLastLine="1"/>
    </xf>
    <xf numFmtId="0" fontId="18" fillId="26" borderId="0" xfId="0" applyFont="1" applyFill="1" applyAlignment="1">
      <alignment horizontal="distributed" vertical="center"/>
    </xf>
    <xf numFmtId="0" fontId="18" fillId="26" borderId="16" xfId="0" applyFont="1" applyFill="1" applyBorder="1" applyAlignment="1">
      <alignment vertical="center" justifyLastLine="1"/>
    </xf>
    <xf numFmtId="185" fontId="18" fillId="26" borderId="117" xfId="0" applyNumberFormat="1" applyFont="1" applyFill="1" applyBorder="1" applyAlignment="1">
      <alignment vertical="center"/>
    </xf>
    <xf numFmtId="185" fontId="18" fillId="26" borderId="0" xfId="0" applyNumberFormat="1" applyFont="1" applyFill="1" applyBorder="1" applyAlignment="1">
      <alignment vertical="center"/>
    </xf>
    <xf numFmtId="0" fontId="18" fillId="25" borderId="111" xfId="0" applyFont="1" applyFill="1" applyBorder="1" applyAlignment="1">
      <alignment horizontal="distributed" vertical="center"/>
    </xf>
    <xf numFmtId="0" fontId="18" fillId="25" borderId="15" xfId="0" applyFont="1" applyFill="1" applyBorder="1" applyAlignment="1">
      <alignment horizontal="distributed" vertical="center"/>
    </xf>
    <xf numFmtId="0" fontId="18" fillId="24" borderId="29" xfId="0" applyFont="1" applyFill="1" applyBorder="1" applyAlignment="1">
      <alignment horizontal="distributed" vertical="center"/>
    </xf>
    <xf numFmtId="0" fontId="18" fillId="24" borderId="32" xfId="0" applyFont="1" applyFill="1" applyBorder="1" applyAlignment="1">
      <alignment horizontal="justify" vertical="center" indent="1"/>
    </xf>
    <xf numFmtId="189" fontId="18" fillId="24" borderId="119" xfId="0" applyNumberFormat="1" applyFont="1" applyFill="1" applyBorder="1" applyAlignment="1">
      <alignment horizontal="right" vertical="center"/>
    </xf>
    <xf numFmtId="185" fontId="18" fillId="24" borderId="29" xfId="0" applyNumberFormat="1" applyFont="1" applyFill="1" applyBorder="1" applyAlignment="1">
      <alignment horizontal="right" vertical="center"/>
    </xf>
    <xf numFmtId="185" fontId="18" fillId="24" borderId="33" xfId="0" applyNumberFormat="1" applyFont="1" applyFill="1" applyBorder="1" applyAlignment="1">
      <alignment horizontal="right" vertical="center"/>
    </xf>
    <xf numFmtId="0" fontId="18" fillId="24" borderId="111" xfId="0" applyFont="1" applyFill="1" applyBorder="1" applyAlignment="1">
      <alignment vertical="center" justifyLastLine="1"/>
    </xf>
    <xf numFmtId="0" fontId="18" fillId="24" borderId="21" xfId="0" applyFont="1" applyFill="1" applyBorder="1" applyAlignment="1">
      <alignment vertical="center" justifyLastLine="1"/>
    </xf>
    <xf numFmtId="176" fontId="18" fillId="24" borderId="117" xfId="0" applyNumberFormat="1" applyFont="1" applyFill="1" applyBorder="1" applyAlignment="1">
      <alignment horizontal="right" vertical="center"/>
    </xf>
    <xf numFmtId="194" fontId="18" fillId="24" borderId="135" xfId="0" applyNumberFormat="1" applyFont="1" applyFill="1" applyBorder="1" applyAlignment="1">
      <alignment vertical="center"/>
    </xf>
    <xf numFmtId="176" fontId="18" fillId="24" borderId="0" xfId="0" applyNumberFormat="1" applyFont="1" applyFill="1" applyBorder="1" applyAlignment="1">
      <alignment horizontal="right" vertical="center"/>
    </xf>
    <xf numFmtId="185" fontId="18" fillId="24" borderId="117" xfId="0" applyNumberFormat="1" applyFont="1" applyFill="1" applyBorder="1" applyAlignment="1">
      <alignment vertical="center"/>
    </xf>
    <xf numFmtId="185" fontId="18" fillId="24" borderId="0" xfId="0" applyNumberFormat="1" applyFont="1" applyFill="1" applyBorder="1" applyAlignment="1">
      <alignment vertical="center"/>
    </xf>
    <xf numFmtId="0" fontId="26" fillId="0" borderId="0" xfId="0" applyFont="1"/>
    <xf numFmtId="49" fontId="26" fillId="0" borderId="0" xfId="0" applyNumberFormat="1" applyFont="1" applyBorder="1"/>
    <xf numFmtId="196" fontId="31" fillId="0" borderId="0" xfId="0" applyNumberFormat="1" applyFont="1" applyBorder="1"/>
    <xf numFmtId="189" fontId="31" fillId="0" borderId="0" xfId="0" applyNumberFormat="1" applyFont="1" applyBorder="1"/>
    <xf numFmtId="201" fontId="26" fillId="0" borderId="0" xfId="44" applyNumberFormat="1" applyFont="1" applyBorder="1" applyAlignment="1">
      <alignment horizontal="left"/>
    </xf>
    <xf numFmtId="189" fontId="31" fillId="0" borderId="0" xfId="33" applyNumberFormat="1" applyFont="1" applyFill="1" applyBorder="1" applyAlignment="1" applyProtection="1">
      <alignment horizontal="left"/>
    </xf>
    <xf numFmtId="189" fontId="31" fillId="0" borderId="0" xfId="33" applyNumberFormat="1" applyFont="1" applyFill="1" applyBorder="1" applyAlignment="1" applyProtection="1">
      <alignment horizontal="right" shrinkToFit="1"/>
    </xf>
    <xf numFmtId="189" fontId="31" fillId="0" borderId="0" xfId="0" applyNumberFormat="1" applyFont="1" applyBorder="1" applyAlignment="1">
      <alignment horizontal="right" vertical="center" shrinkToFit="1"/>
    </xf>
    <xf numFmtId="201" fontId="26" fillId="0" borderId="0" xfId="0" applyNumberFormat="1" applyFont="1" applyBorder="1" applyAlignment="1">
      <alignment shrinkToFit="1"/>
    </xf>
    <xf numFmtId="189" fontId="32" fillId="0" borderId="0" xfId="0" applyNumberFormat="1" applyFont="1" applyBorder="1" applyAlignment="1">
      <alignment horizontal="right" vertical="center" shrinkToFit="1"/>
    </xf>
    <xf numFmtId="0" fontId="26" fillId="0" borderId="0" xfId="0" applyFont="1" applyBorder="1" applyAlignment="1">
      <alignment shrinkToFit="1"/>
    </xf>
    <xf numFmtId="38" fontId="31" fillId="0" borderId="0" xfId="0" applyNumberFormat="1" applyFont="1" applyBorder="1"/>
    <xf numFmtId="0" fontId="31" fillId="0" borderId="0" xfId="0" applyFont="1" applyBorder="1"/>
    <xf numFmtId="200" fontId="31" fillId="0" borderId="0" xfId="0" applyNumberFormat="1" applyFont="1" applyBorder="1" applyAlignment="1">
      <alignment horizontal="right"/>
    </xf>
    <xf numFmtId="187" fontId="31" fillId="0" borderId="0" xfId="0" applyNumberFormat="1" applyFont="1" applyBorder="1"/>
    <xf numFmtId="187" fontId="26" fillId="0" borderId="0" xfId="0" applyNumberFormat="1" applyFont="1" applyBorder="1"/>
    <xf numFmtId="197" fontId="33" fillId="0" borderId="0" xfId="33" applyNumberFormat="1" applyFont="1" applyFill="1" applyBorder="1" applyAlignment="1" applyProtection="1">
      <alignment horizontal="right" vertical="center"/>
    </xf>
    <xf numFmtId="185" fontId="33" fillId="0" borderId="0" xfId="0" applyNumberFormat="1" applyFont="1" applyBorder="1" applyAlignment="1">
      <alignment horizontal="right" vertical="center"/>
    </xf>
    <xf numFmtId="186" fontId="33" fillId="0" borderId="0" xfId="0" applyNumberFormat="1" applyFont="1" applyBorder="1" applyAlignment="1">
      <alignment horizontal="right" vertical="center"/>
    </xf>
    <xf numFmtId="185" fontId="26" fillId="0" borderId="0" xfId="0" applyNumberFormat="1" applyFont="1" applyBorder="1" applyAlignment="1">
      <alignment horizontal="right" vertical="center"/>
    </xf>
    <xf numFmtId="186" fontId="26" fillId="0" borderId="0" xfId="0" applyNumberFormat="1" applyFont="1" applyBorder="1" applyAlignment="1">
      <alignment horizontal="right" vertical="center"/>
    </xf>
    <xf numFmtId="193" fontId="26" fillId="0" borderId="0" xfId="0" applyNumberFormat="1" applyFont="1" applyBorder="1" applyAlignment="1">
      <alignment horizontal="right" vertical="center"/>
    </xf>
    <xf numFmtId="193" fontId="33" fillId="0" borderId="0" xfId="33" applyNumberFormat="1" applyFont="1" applyFill="1" applyBorder="1" applyAlignment="1" applyProtection="1">
      <alignment horizontal="right" vertical="center"/>
    </xf>
    <xf numFmtId="185" fontId="33" fillId="0" borderId="0" xfId="33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/>
    </xf>
    <xf numFmtId="193" fontId="27" fillId="0" borderId="0" xfId="33" applyNumberFormat="1" applyFont="1" applyFill="1" applyBorder="1" applyAlignment="1" applyProtection="1">
      <alignment horizontal="right" vertical="center"/>
    </xf>
    <xf numFmtId="201" fontId="27" fillId="0" borderId="0" xfId="44" applyNumberFormat="1" applyFont="1" applyFill="1" applyBorder="1" applyAlignment="1" applyProtection="1">
      <alignment horizontal="left" vertical="center"/>
    </xf>
    <xf numFmtId="193" fontId="26" fillId="0" borderId="0" xfId="33" applyNumberFormat="1" applyFont="1" applyFill="1" applyBorder="1" applyAlignment="1" applyProtection="1">
      <alignment horizontal="right" vertical="center"/>
    </xf>
    <xf numFmtId="0" fontId="26" fillId="0" borderId="0" xfId="0" applyFont="1" applyBorder="1" applyAlignment="1">
      <alignment vertical="center"/>
    </xf>
    <xf numFmtId="201" fontId="33" fillId="0" borderId="0" xfId="44" applyNumberFormat="1" applyFont="1" applyBorder="1" applyAlignment="1">
      <alignment horizontal="left" vertical="center"/>
    </xf>
    <xf numFmtId="198" fontId="26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 wrapText="1"/>
    </xf>
    <xf numFmtId="200" fontId="26" fillId="0" borderId="0" xfId="0" applyNumberFormat="1" applyFont="1" applyBorder="1" applyAlignment="1">
      <alignment horizontal="center"/>
    </xf>
    <xf numFmtId="191" fontId="26" fillId="0" borderId="0" xfId="0" applyNumberFormat="1" applyFont="1" applyBorder="1" applyAlignment="1">
      <alignment horizontal="right" vertical="center"/>
    </xf>
    <xf numFmtId="188" fontId="26" fillId="0" borderId="0" xfId="0" applyNumberFormat="1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183" fontId="33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185" fontId="34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horizontal="left" vertical="center"/>
    </xf>
    <xf numFmtId="185" fontId="26" fillId="0" borderId="0" xfId="0" applyNumberFormat="1" applyFont="1" applyBorder="1"/>
    <xf numFmtId="0" fontId="26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2" fontId="26" fillId="0" borderId="0" xfId="0" applyNumberFormat="1" applyFont="1" applyBorder="1"/>
    <xf numFmtId="185" fontId="36" fillId="0" borderId="0" xfId="0" applyNumberFormat="1" applyFont="1" applyBorder="1"/>
    <xf numFmtId="185" fontId="34" fillId="0" borderId="0" xfId="0" applyNumberFormat="1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shrinkToFit="1"/>
    </xf>
    <xf numFmtId="0" fontId="31" fillId="0" borderId="0" xfId="0" applyFont="1" applyBorder="1" applyAlignment="1">
      <alignment horizontal="right" vertical="center"/>
    </xf>
    <xf numFmtId="2" fontId="26" fillId="0" borderId="0" xfId="0" applyNumberFormat="1" applyFont="1" applyFill="1" applyBorder="1" applyAlignment="1">
      <alignment horizontal="right"/>
    </xf>
    <xf numFmtId="185" fontId="37" fillId="0" borderId="0" xfId="0" applyNumberFormat="1" applyFont="1" applyFill="1" applyBorder="1" applyAlignment="1">
      <alignment vertical="center" shrinkToFit="1"/>
    </xf>
    <xf numFmtId="38" fontId="26" fillId="0" borderId="0" xfId="33" applyFont="1" applyFill="1" applyBorder="1" applyAlignment="1" applyProtection="1">
      <alignment shrinkToFit="1"/>
    </xf>
    <xf numFmtId="0" fontId="33" fillId="0" borderId="0" xfId="0" applyFont="1" applyFill="1" applyBorder="1"/>
    <xf numFmtId="2" fontId="26" fillId="0" borderId="0" xfId="0" applyNumberFormat="1" applyFont="1" applyFill="1" applyBorder="1"/>
    <xf numFmtId="38" fontId="38" fillId="0" borderId="0" xfId="33" applyFont="1" applyFill="1" applyBorder="1" applyAlignment="1" applyProtection="1">
      <alignment horizontal="center" shrinkToFit="1"/>
    </xf>
    <xf numFmtId="185" fontId="27" fillId="0" borderId="0" xfId="0" applyNumberFormat="1" applyFont="1" applyBorder="1"/>
    <xf numFmtId="185" fontId="26" fillId="0" borderId="0" xfId="0" applyNumberFormat="1" applyFont="1" applyBorder="1" applyAlignment="1">
      <alignment vertical="center" shrinkToFit="1"/>
    </xf>
    <xf numFmtId="0" fontId="39" fillId="0" borderId="0" xfId="0" applyFont="1" applyBorder="1" applyAlignment="1">
      <alignment horizontal="right" vertical="center"/>
    </xf>
    <xf numFmtId="3" fontId="26" fillId="0" borderId="0" xfId="0" applyNumberFormat="1" applyFont="1" applyBorder="1"/>
    <xf numFmtId="0" fontId="26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wrapText="1" shrinkToFit="1"/>
    </xf>
    <xf numFmtId="185" fontId="36" fillId="0" borderId="0" xfId="0" applyNumberFormat="1" applyFont="1" applyBorder="1" applyAlignment="1">
      <alignment vertical="center"/>
    </xf>
    <xf numFmtId="185" fontId="26" fillId="0" borderId="0" xfId="0" applyNumberFormat="1" applyFont="1" applyBorder="1" applyAlignment="1">
      <alignment shrinkToFit="1"/>
    </xf>
    <xf numFmtId="0" fontId="26" fillId="0" borderId="0" xfId="0" applyFont="1" applyBorder="1" applyAlignment="1">
      <alignment vertical="center" shrinkToFit="1"/>
    </xf>
    <xf numFmtId="176" fontId="40" fillId="0" borderId="0" xfId="0" applyNumberFormat="1" applyFont="1" applyBorder="1" applyAlignment="1">
      <alignment horizontal="right" vertical="center"/>
    </xf>
    <xf numFmtId="9" fontId="26" fillId="0" borderId="0" xfId="44" applyFont="1" applyBorder="1" applyAlignment="1">
      <alignment horizontal="left"/>
    </xf>
    <xf numFmtId="0" fontId="38" fillId="0" borderId="0" xfId="0" applyFont="1" applyBorder="1"/>
    <xf numFmtId="9" fontId="26" fillId="0" borderId="0" xfId="0" applyNumberFormat="1" applyFont="1" applyBorder="1" applyAlignment="1">
      <alignment shrinkToFit="1"/>
    </xf>
    <xf numFmtId="176" fontId="27" fillId="0" borderId="0" xfId="0" applyNumberFormat="1" applyFont="1" applyBorder="1" applyAlignment="1">
      <alignment horizontal="right" vertical="center"/>
    </xf>
    <xf numFmtId="183" fontId="33" fillId="0" borderId="0" xfId="0" applyNumberFormat="1" applyFont="1" applyBorder="1"/>
    <xf numFmtId="199" fontId="26" fillId="0" borderId="0" xfId="0" applyNumberFormat="1" applyFont="1" applyBorder="1" applyAlignment="1">
      <alignment horizontal="left"/>
    </xf>
    <xf numFmtId="183" fontId="26" fillId="0" borderId="0" xfId="0" applyNumberFormat="1" applyFont="1" applyBorder="1" applyAlignment="1">
      <alignment vertical="center"/>
    </xf>
    <xf numFmtId="176" fontId="26" fillId="0" borderId="0" xfId="0" applyNumberFormat="1" applyFont="1" applyBorder="1" applyAlignment="1">
      <alignment horizontal="right" vertical="center"/>
    </xf>
    <xf numFmtId="176" fontId="26" fillId="0" borderId="0" xfId="33" applyNumberFormat="1" applyFont="1" applyFill="1" applyBorder="1" applyAlignment="1" applyProtection="1">
      <alignment horizontal="right" vertical="center"/>
    </xf>
    <xf numFmtId="176" fontId="33" fillId="0" borderId="0" xfId="33" applyNumberFormat="1" applyFont="1" applyFill="1" applyBorder="1" applyAlignment="1" applyProtection="1">
      <alignment horizontal="right" vertical="center"/>
    </xf>
    <xf numFmtId="201" fontId="33" fillId="0" borderId="0" xfId="0" applyNumberFormat="1" applyFont="1" applyBorder="1" applyAlignment="1">
      <alignment horizontal="left"/>
    </xf>
    <xf numFmtId="188" fontId="26" fillId="0" borderId="0" xfId="0" applyNumberFormat="1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201" fontId="26" fillId="0" borderId="0" xfId="0" applyNumberFormat="1" applyFont="1" applyBorder="1" applyAlignment="1">
      <alignment horizontal="left"/>
    </xf>
    <xf numFmtId="183" fontId="40" fillId="0" borderId="0" xfId="0" applyNumberFormat="1" applyFont="1" applyBorder="1"/>
    <xf numFmtId="191" fontId="26" fillId="0" borderId="0" xfId="0" applyNumberFormat="1" applyFont="1" applyBorder="1" applyAlignment="1">
      <alignment vertical="center"/>
    </xf>
    <xf numFmtId="176" fontId="26" fillId="0" borderId="0" xfId="0" applyNumberFormat="1" applyFont="1" applyBorder="1" applyAlignment="1">
      <alignment vertical="top"/>
    </xf>
    <xf numFmtId="189" fontId="26" fillId="0" borderId="0" xfId="0" applyNumberFormat="1" applyFont="1" applyBorder="1" applyAlignment="1">
      <alignment vertical="center" shrinkToFit="1"/>
    </xf>
    <xf numFmtId="189" fontId="26" fillId="0" borderId="0" xfId="0" applyNumberFormat="1" applyFont="1" applyBorder="1" applyAlignment="1">
      <alignment horizontal="right"/>
    </xf>
    <xf numFmtId="189" fontId="31" fillId="0" borderId="0" xfId="0" applyNumberFormat="1" applyFont="1" applyBorder="1" applyAlignment="1">
      <alignment horizontal="right"/>
    </xf>
    <xf numFmtId="189" fontId="35" fillId="0" borderId="0" xfId="0" applyNumberFormat="1" applyFont="1" applyBorder="1" applyAlignment="1">
      <alignment horizontal="left" vertical="center"/>
    </xf>
    <xf numFmtId="3" fontId="41" fillId="0" borderId="0" xfId="0" applyNumberFormat="1" applyFont="1" applyBorder="1" applyAlignment="1">
      <alignment vertical="center"/>
    </xf>
    <xf numFmtId="0" fontId="18" fillId="26" borderId="12" xfId="0" applyFont="1" applyFill="1" applyBorder="1" applyAlignment="1">
      <alignment horizontal="center" vertical="center"/>
    </xf>
    <xf numFmtId="0" fontId="18" fillId="26" borderId="21" xfId="0" applyFont="1" applyFill="1" applyBorder="1" applyAlignment="1">
      <alignment vertical="center"/>
    </xf>
    <xf numFmtId="185" fontId="18" fillId="26" borderId="15" xfId="33" applyNumberFormat="1" applyFont="1" applyFill="1" applyBorder="1" applyAlignment="1" applyProtection="1">
      <alignment vertical="center"/>
    </xf>
    <xf numFmtId="185" fontId="18" fillId="26" borderId="0" xfId="33" applyNumberFormat="1" applyFont="1" applyFill="1" applyBorder="1" applyAlignment="1" applyProtection="1">
      <alignment vertical="center"/>
    </xf>
    <xf numFmtId="186" fontId="18" fillId="26" borderId="28" xfId="33" applyNumberFormat="1" applyFont="1" applyFill="1" applyBorder="1" applyAlignment="1" applyProtection="1">
      <alignment vertical="center" shrinkToFit="1"/>
    </xf>
    <xf numFmtId="0" fontId="18" fillId="24" borderId="15" xfId="0" applyFont="1" applyFill="1" applyBorder="1" applyAlignment="1">
      <alignment horizontal="center" vertical="center"/>
    </xf>
    <xf numFmtId="0" fontId="18" fillId="24" borderId="16" xfId="0" applyFont="1" applyFill="1" applyBorder="1" applyAlignment="1">
      <alignment vertical="center"/>
    </xf>
    <xf numFmtId="0" fontId="18" fillId="25" borderId="27" xfId="0" applyFont="1" applyFill="1" applyBorder="1" applyAlignment="1">
      <alignment vertical="center"/>
    </xf>
    <xf numFmtId="0" fontId="18" fillId="25" borderId="27" xfId="0" applyFont="1" applyFill="1" applyBorder="1"/>
    <xf numFmtId="0" fontId="18" fillId="25" borderId="31" xfId="0" applyFont="1" applyFill="1" applyBorder="1"/>
    <xf numFmtId="0" fontId="18" fillId="25" borderId="82" xfId="0" applyFont="1" applyFill="1" applyBorder="1"/>
    <xf numFmtId="0" fontId="18" fillId="25" borderId="15" xfId="0" applyFont="1" applyFill="1" applyBorder="1" applyAlignment="1">
      <alignment horizontal="center" vertical="center"/>
    </xf>
    <xf numFmtId="0" fontId="18" fillId="25" borderId="14" xfId="0" applyFont="1" applyFill="1" applyBorder="1" applyAlignment="1">
      <alignment horizontal="center" vertical="center"/>
    </xf>
    <xf numFmtId="0" fontId="18" fillId="24" borderId="106" xfId="0" applyFont="1" applyFill="1" applyBorder="1" applyAlignment="1">
      <alignment horizontal="distributed" vertical="center"/>
    </xf>
    <xf numFmtId="0" fontId="18" fillId="24" borderId="21" xfId="0" applyFont="1" applyFill="1" applyBorder="1" applyAlignment="1">
      <alignment horizontal="justify" vertical="center" indent="1"/>
    </xf>
    <xf numFmtId="185" fontId="18" fillId="24" borderId="0" xfId="0" applyNumberFormat="1" applyFont="1" applyFill="1"/>
    <xf numFmtId="186" fontId="18" fillId="24" borderId="0" xfId="0" applyNumberFormat="1" applyFont="1" applyFill="1" applyAlignment="1">
      <alignment horizontal="right" vertical="center"/>
    </xf>
    <xf numFmtId="186" fontId="18" fillId="24" borderId="0" xfId="0" applyNumberFormat="1" applyFont="1" applyFill="1" applyAlignment="1">
      <alignment horizontal="right" vertical="center" shrinkToFit="1"/>
    </xf>
    <xf numFmtId="0" fontId="18" fillId="24" borderId="95" xfId="0" applyFont="1" applyFill="1" applyBorder="1" applyAlignment="1">
      <alignment horizontal="distributed" vertical="center"/>
    </xf>
    <xf numFmtId="0" fontId="18" fillId="24" borderId="16" xfId="0" applyFont="1" applyFill="1" applyBorder="1" applyAlignment="1">
      <alignment horizontal="justify" vertical="center" indent="1"/>
    </xf>
    <xf numFmtId="185" fontId="18" fillId="24" borderId="0" xfId="0" applyNumberFormat="1" applyFont="1" applyFill="1" applyAlignment="1">
      <alignment horizontal="right" vertical="center"/>
    </xf>
    <xf numFmtId="185" fontId="18" fillId="24" borderId="0" xfId="0" applyNumberFormat="1" applyFont="1" applyFill="1" applyAlignment="1">
      <alignment horizontal="right" vertical="center" shrinkToFit="1"/>
    </xf>
    <xf numFmtId="0" fontId="20" fillId="24" borderId="95" xfId="0" applyFont="1" applyFill="1" applyBorder="1" applyAlignment="1">
      <alignment vertical="center"/>
    </xf>
    <xf numFmtId="0" fontId="20" fillId="24" borderId="95" xfId="0" applyFont="1" applyFill="1" applyBorder="1" applyAlignment="1">
      <alignment horizontal="distributed" vertical="center"/>
    </xf>
    <xf numFmtId="185" fontId="18" fillId="24" borderId="0" xfId="0" applyNumberFormat="1" applyFont="1" applyFill="1" applyAlignment="1">
      <alignment vertical="center" shrinkToFit="1"/>
    </xf>
    <xf numFmtId="41" fontId="18" fillId="24" borderId="0" xfId="0" applyNumberFormat="1" applyFont="1" applyFill="1" applyAlignment="1">
      <alignment horizontal="right" vertical="center" shrinkToFit="1"/>
    </xf>
    <xf numFmtId="185" fontId="18" fillId="24" borderId="65" xfId="0" applyNumberFormat="1" applyFont="1" applyFill="1" applyBorder="1" applyAlignment="1">
      <alignment vertical="center"/>
    </xf>
    <xf numFmtId="185" fontId="18" fillId="24" borderId="92" xfId="0" applyNumberFormat="1" applyFont="1" applyFill="1" applyBorder="1" applyAlignment="1">
      <alignment vertical="center"/>
    </xf>
    <xf numFmtId="0" fontId="18" fillId="26" borderId="15" xfId="0" applyFont="1" applyFill="1" applyBorder="1" applyAlignment="1">
      <alignment horizontal="distributed" vertical="center"/>
    </xf>
    <xf numFmtId="0" fontId="18" fillId="26" borderId="122" xfId="0" applyFont="1" applyFill="1" applyBorder="1" applyAlignment="1">
      <alignment horizontal="distributed" vertical="center"/>
    </xf>
    <xf numFmtId="0" fontId="18" fillId="26" borderId="14" xfId="0" applyFont="1" applyFill="1" applyBorder="1" applyAlignment="1">
      <alignment horizontal="distributed" vertical="center"/>
    </xf>
    <xf numFmtId="0" fontId="19" fillId="0" borderId="144" xfId="0" applyFont="1" applyBorder="1" applyAlignment="1">
      <alignment horizontal="center" vertical="center"/>
    </xf>
    <xf numFmtId="0" fontId="19" fillId="0" borderId="145" xfId="0" applyFont="1" applyBorder="1" applyAlignment="1">
      <alignment horizontal="center" vertical="center"/>
    </xf>
    <xf numFmtId="0" fontId="19" fillId="0" borderId="146" xfId="0" applyFont="1" applyBorder="1" applyAlignment="1">
      <alignment vertical="center"/>
    </xf>
    <xf numFmtId="0" fontId="19" fillId="0" borderId="129" xfId="0" applyFont="1" applyBorder="1" applyAlignment="1">
      <alignment horizontal="center" vertical="center"/>
    </xf>
    <xf numFmtId="177" fontId="19" fillId="0" borderId="0" xfId="0" applyNumberFormat="1" applyFont="1" applyBorder="1" applyAlignment="1">
      <alignment vertical="center"/>
    </xf>
    <xf numFmtId="177" fontId="19" fillId="0" borderId="72" xfId="0" applyNumberFormat="1" applyFont="1" applyBorder="1" applyAlignment="1">
      <alignment vertical="center"/>
    </xf>
    <xf numFmtId="0" fontId="19" fillId="0" borderId="130" xfId="0" applyFont="1" applyBorder="1" applyAlignment="1">
      <alignment vertical="center"/>
    </xf>
    <xf numFmtId="0" fontId="19" fillId="0" borderId="0" xfId="0" applyFont="1" applyBorder="1" applyAlignment="1">
      <alignment horizontal="distributed" vertical="center"/>
    </xf>
    <xf numFmtId="0" fontId="19" fillId="0" borderId="120" xfId="0" applyFont="1" applyBorder="1" applyAlignment="1">
      <alignment horizontal="justify" vertical="center"/>
    </xf>
    <xf numFmtId="179" fontId="19" fillId="0" borderId="0" xfId="0" applyNumberFormat="1" applyFont="1" applyBorder="1" applyAlignment="1">
      <alignment vertical="center"/>
    </xf>
    <xf numFmtId="179" fontId="19" fillId="0" borderId="72" xfId="0" applyNumberFormat="1" applyFont="1" applyBorder="1" applyAlignment="1">
      <alignment vertical="center"/>
    </xf>
    <xf numFmtId="181" fontId="19" fillId="0" borderId="0" xfId="0" applyNumberFormat="1" applyFont="1" applyBorder="1" applyAlignment="1">
      <alignment vertical="center"/>
    </xf>
    <xf numFmtId="181" fontId="19" fillId="0" borderId="72" xfId="0" applyNumberFormat="1" applyFont="1" applyBorder="1" applyAlignment="1">
      <alignment vertical="center"/>
    </xf>
    <xf numFmtId="0" fontId="19" fillId="0" borderId="131" xfId="0" applyFont="1" applyBorder="1" applyAlignment="1">
      <alignment vertical="center"/>
    </xf>
    <xf numFmtId="0" fontId="19" fillId="0" borderId="134" xfId="0" applyFont="1" applyBorder="1" applyAlignment="1">
      <alignment horizontal="center" vertical="center"/>
    </xf>
    <xf numFmtId="0" fontId="19" fillId="0" borderId="140" xfId="0" applyFont="1" applyBorder="1" applyAlignment="1">
      <alignment horizontal="center" vertical="center"/>
    </xf>
    <xf numFmtId="176" fontId="19" fillId="0" borderId="134" xfId="0" applyNumberFormat="1" applyFont="1" applyBorder="1" applyAlignment="1">
      <alignment horizontal="right" vertical="center" indent="4"/>
    </xf>
    <xf numFmtId="176" fontId="19" fillId="0" borderId="141" xfId="0" applyNumberFormat="1" applyFont="1" applyBorder="1" applyAlignment="1">
      <alignment horizontal="right" vertical="center" indent="4"/>
    </xf>
    <xf numFmtId="0" fontId="18" fillId="0" borderId="0" xfId="0" applyFont="1" applyAlignment="1">
      <alignment horizontal="right" vertical="center"/>
    </xf>
    <xf numFmtId="176" fontId="18" fillId="26" borderId="71" xfId="33" applyNumberFormat="1" applyFont="1" applyFill="1" applyBorder="1" applyAlignment="1">
      <alignment horizontal="right" vertical="center"/>
    </xf>
    <xf numFmtId="176" fontId="18" fillId="26" borderId="71" xfId="33" applyNumberFormat="1" applyFont="1" applyFill="1" applyBorder="1" applyAlignment="1">
      <alignment vertical="center"/>
    </xf>
    <xf numFmtId="180" fontId="18" fillId="26" borderId="22" xfId="33" applyNumberFormat="1" applyFont="1" applyFill="1" applyBorder="1" applyAlignment="1">
      <alignment vertical="center"/>
    </xf>
    <xf numFmtId="180" fontId="18" fillId="26" borderId="88" xfId="33" applyNumberFormat="1" applyFont="1" applyFill="1" applyBorder="1" applyAlignment="1">
      <alignment vertical="center"/>
    </xf>
    <xf numFmtId="176" fontId="30" fillId="0" borderId="0" xfId="0" applyNumberFormat="1" applyFont="1" applyBorder="1" applyAlignment="1">
      <alignment vertical="top"/>
    </xf>
    <xf numFmtId="0" fontId="18" fillId="0" borderId="42" xfId="0" applyFont="1" applyBorder="1" applyAlignment="1">
      <alignment horizontal="distributed" vertical="center"/>
    </xf>
    <xf numFmtId="0" fontId="18" fillId="0" borderId="121" xfId="0" applyFont="1" applyBorder="1" applyAlignment="1">
      <alignment horizontal="distributed" vertical="center"/>
    </xf>
    <xf numFmtId="0" fontId="20" fillId="0" borderId="15" xfId="0" applyFont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205" fontId="18" fillId="0" borderId="77" xfId="0" applyNumberFormat="1" applyFont="1" applyBorder="1" applyAlignment="1">
      <alignment horizontal="right" vertical="center"/>
    </xf>
    <xf numFmtId="0" fontId="20" fillId="0" borderId="102" xfId="45" applyFont="1" applyBorder="1" applyAlignment="1">
      <alignment horizontal="distributed" vertical="center"/>
    </xf>
    <xf numFmtId="185" fontId="18" fillId="0" borderId="0" xfId="0" applyNumberFormat="1" applyFont="1" applyBorder="1" applyAlignment="1">
      <alignment horizontal="right" vertical="center"/>
    </xf>
    <xf numFmtId="0" fontId="18" fillId="0" borderId="122" xfId="0" applyFont="1" applyBorder="1" applyAlignment="1">
      <alignment horizontal="distributed" vertical="center"/>
    </xf>
    <xf numFmtId="185" fontId="30" fillId="0" borderId="0" xfId="34" applyNumberFormat="1" applyFont="1" applyFill="1" applyBorder="1" applyAlignment="1" applyProtection="1">
      <alignment horizontal="right" vertical="center"/>
    </xf>
    <xf numFmtId="185" fontId="30" fillId="0" borderId="0" xfId="34" applyNumberFormat="1" applyFont="1" applyFill="1" applyBorder="1" applyAlignment="1" applyProtection="1">
      <alignment vertical="center" shrinkToFit="1"/>
    </xf>
    <xf numFmtId="185" fontId="30" fillId="0" borderId="0" xfId="34" applyNumberFormat="1" applyFont="1" applyFill="1" applyBorder="1" applyAlignment="1" applyProtection="1">
      <alignment horizontal="right" vertical="center" shrinkToFit="1"/>
    </xf>
    <xf numFmtId="0" fontId="30" fillId="0" borderId="121" xfId="0" applyFont="1" applyBorder="1" applyAlignment="1">
      <alignment horizontal="distributed" vertical="center"/>
    </xf>
    <xf numFmtId="185" fontId="30" fillId="0" borderId="15" xfId="33" applyNumberFormat="1" applyFont="1" applyFill="1" applyBorder="1" applyAlignment="1">
      <alignment horizontal="right" vertical="center"/>
    </xf>
    <xf numFmtId="185" fontId="30" fillId="0" borderId="15" xfId="33" applyNumberFormat="1" applyFont="1" applyFill="1" applyBorder="1" applyAlignment="1">
      <alignment vertical="center"/>
    </xf>
    <xf numFmtId="195" fontId="18" fillId="24" borderId="0" xfId="0" applyNumberFormat="1" applyFont="1" applyFill="1" applyAlignment="1">
      <alignment horizontal="right" vertical="center"/>
    </xf>
    <xf numFmtId="0" fontId="28" fillId="0" borderId="0" xfId="0" applyFont="1" applyBorder="1"/>
    <xf numFmtId="38" fontId="41" fillId="0" borderId="0" xfId="33" applyFont="1"/>
    <xf numFmtId="0" fontId="19" fillId="0" borderId="0" xfId="0" applyFont="1" applyAlignment="1">
      <alignment horizontal="left" vertical="center"/>
    </xf>
    <xf numFmtId="0" fontId="19" fillId="0" borderId="128" xfId="0" applyFont="1" applyBorder="1" applyAlignment="1">
      <alignment horizontal="distributed" vertical="center"/>
    </xf>
    <xf numFmtId="0" fontId="19" fillId="0" borderId="121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19" fillId="0" borderId="123" xfId="0" applyFont="1" applyBorder="1" applyAlignment="1">
      <alignment horizontal="center" vertical="center"/>
    </xf>
    <xf numFmtId="0" fontId="19" fillId="0" borderId="124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1" xfId="0" applyFont="1" applyBorder="1" applyAlignment="1">
      <alignment horizontal="distributed" vertical="center"/>
    </xf>
    <xf numFmtId="0" fontId="19" fillId="0" borderId="42" xfId="0" applyFont="1" applyBorder="1" applyAlignment="1">
      <alignment horizontal="distributed" vertical="center"/>
    </xf>
    <xf numFmtId="176" fontId="18" fillId="0" borderId="11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182" fontId="18" fillId="0" borderId="34" xfId="0" applyNumberFormat="1" applyFont="1" applyBorder="1" applyAlignment="1">
      <alignment horizontal="center" vertical="center"/>
    </xf>
    <xf numFmtId="182" fontId="18" fillId="0" borderId="35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distributed" vertical="center" shrinkToFit="1"/>
    </xf>
    <xf numFmtId="0" fontId="18" fillId="0" borderId="21" xfId="0" applyFont="1" applyBorder="1" applyAlignment="1">
      <alignment horizontal="distributed" vertical="center" shrinkToFit="1"/>
    </xf>
    <xf numFmtId="0" fontId="18" fillId="0" borderId="4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182" fontId="18" fillId="0" borderId="11" xfId="0" applyNumberFormat="1" applyFont="1" applyBorder="1" applyAlignment="1">
      <alignment horizontal="center" vertical="center"/>
    </xf>
    <xf numFmtId="182" fontId="18" fillId="0" borderId="13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182" fontId="18" fillId="0" borderId="74" xfId="0" applyNumberFormat="1" applyFont="1" applyBorder="1" applyAlignment="1">
      <alignment horizontal="center" vertical="center"/>
    </xf>
    <xf numFmtId="182" fontId="18" fillId="0" borderId="75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82" fontId="18" fillId="0" borderId="100" xfId="0" applyNumberFormat="1" applyFont="1" applyBorder="1" applyAlignment="1">
      <alignment horizontal="center" vertical="center"/>
    </xf>
    <xf numFmtId="182" fontId="18" fillId="0" borderId="10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24" borderId="27" xfId="0" applyFont="1" applyFill="1" applyBorder="1" applyAlignment="1">
      <alignment horizontal="distributed" vertical="center"/>
    </xf>
    <xf numFmtId="0" fontId="18" fillId="24" borderId="63" xfId="0" applyFont="1" applyFill="1" applyBorder="1" applyAlignment="1">
      <alignment horizontal="distributed" vertical="center"/>
    </xf>
    <xf numFmtId="176" fontId="18" fillId="0" borderId="96" xfId="0" applyNumberFormat="1" applyFont="1" applyBorder="1" applyAlignment="1">
      <alignment horizontal="center" vertical="center"/>
    </xf>
    <xf numFmtId="176" fontId="18" fillId="0" borderId="99" xfId="0" applyNumberFormat="1" applyFont="1" applyBorder="1" applyAlignment="1">
      <alignment horizontal="center" vertical="center"/>
    </xf>
    <xf numFmtId="0" fontId="18" fillId="0" borderId="62" xfId="0" applyFont="1" applyBorder="1" applyAlignment="1">
      <alignment horizontal="distributed" vertical="center"/>
    </xf>
    <xf numFmtId="0" fontId="18" fillId="0" borderId="64" xfId="0" applyFont="1" applyBorder="1" applyAlignment="1">
      <alignment horizontal="left" vertical="center"/>
    </xf>
    <xf numFmtId="0" fontId="18" fillId="0" borderId="134" xfId="0" applyFont="1" applyBorder="1" applyAlignment="1">
      <alignment horizontal="center" vertical="center"/>
    </xf>
    <xf numFmtId="0" fontId="18" fillId="0" borderId="128" xfId="0" applyFont="1" applyBorder="1" applyAlignment="1">
      <alignment horizontal="distributed" vertical="center"/>
    </xf>
    <xf numFmtId="0" fontId="18" fillId="0" borderId="120" xfId="0" applyFont="1" applyBorder="1" applyAlignment="1">
      <alignment horizontal="distributed" vertical="center"/>
    </xf>
    <xf numFmtId="0" fontId="18" fillId="0" borderId="121" xfId="0" applyFont="1" applyBorder="1" applyAlignment="1">
      <alignment horizontal="distributed" vertical="center"/>
    </xf>
    <xf numFmtId="178" fontId="18" fillId="0" borderId="0" xfId="0" applyNumberFormat="1" applyFont="1" applyBorder="1" applyAlignment="1">
      <alignment horizontal="right" vertical="center"/>
    </xf>
    <xf numFmtId="178" fontId="18" fillId="0" borderId="72" xfId="0" applyNumberFormat="1" applyFont="1" applyBorder="1" applyAlignment="1">
      <alignment horizontal="right" vertical="center"/>
    </xf>
    <xf numFmtId="188" fontId="18" fillId="0" borderId="134" xfId="0" applyNumberFormat="1" applyFont="1" applyBorder="1" applyAlignment="1">
      <alignment horizontal="right" vertical="center" indent="1"/>
    </xf>
    <xf numFmtId="176" fontId="18" fillId="0" borderId="0" xfId="0" applyNumberFormat="1" applyFont="1" applyBorder="1" applyAlignment="1">
      <alignment horizontal="right" vertical="center"/>
    </xf>
    <xf numFmtId="176" fontId="18" fillId="0" borderId="72" xfId="0" applyNumberFormat="1" applyFont="1" applyBorder="1" applyAlignment="1">
      <alignment horizontal="right" vertical="center"/>
    </xf>
    <xf numFmtId="186" fontId="18" fillId="24" borderId="28" xfId="33" applyNumberFormat="1" applyFont="1" applyFill="1" applyBorder="1" applyAlignment="1" applyProtection="1">
      <alignment horizontal="center" vertical="center" shrinkToFit="1"/>
    </xf>
    <xf numFmtId="0" fontId="18" fillId="0" borderId="12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0" fontId="18" fillId="24" borderId="12" xfId="0" applyFont="1" applyFill="1" applyBorder="1" applyAlignment="1">
      <alignment horizontal="distributed" vertical="center"/>
    </xf>
    <xf numFmtId="0" fontId="18" fillId="24" borderId="18" xfId="0" applyFont="1" applyFill="1" applyBorder="1" applyAlignment="1">
      <alignment horizontal="distributed" vertical="center"/>
    </xf>
    <xf numFmtId="0" fontId="18" fillId="0" borderId="138" xfId="0" applyFont="1" applyBorder="1" applyAlignment="1">
      <alignment horizontal="center" vertical="center" shrinkToFit="1"/>
    </xf>
    <xf numFmtId="0" fontId="18" fillId="0" borderId="139" xfId="0" applyFont="1" applyBorder="1" applyAlignment="1">
      <alignment horizontal="center" vertical="center" shrinkToFit="1"/>
    </xf>
    <xf numFmtId="185" fontId="18" fillId="24" borderId="0" xfId="33" applyNumberFormat="1" applyFont="1" applyFill="1" applyBorder="1" applyAlignment="1" applyProtection="1">
      <alignment horizontal="right" vertical="center"/>
    </xf>
    <xf numFmtId="0" fontId="18" fillId="0" borderId="109" xfId="0" applyFont="1" applyBorder="1" applyAlignment="1">
      <alignment horizontal="center" vertical="center" shrinkToFit="1"/>
    </xf>
    <xf numFmtId="0" fontId="18" fillId="0" borderId="76" xfId="0" applyFont="1" applyBorder="1" applyAlignment="1">
      <alignment horizontal="center" vertical="center"/>
    </xf>
    <xf numFmtId="0" fontId="18" fillId="0" borderId="41" xfId="0" applyFont="1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0" fontId="18" fillId="0" borderId="42" xfId="0" applyFont="1" applyBorder="1" applyAlignment="1">
      <alignment horizontal="distributed" vertical="center"/>
    </xf>
    <xf numFmtId="185" fontId="18" fillId="24" borderId="15" xfId="33" applyNumberFormat="1" applyFont="1" applyFill="1" applyBorder="1" applyAlignment="1" applyProtection="1">
      <alignment horizontal="right" vertical="center"/>
    </xf>
    <xf numFmtId="185" fontId="18" fillId="24" borderId="0" xfId="33" applyNumberFormat="1" applyFont="1" applyFill="1" applyBorder="1" applyAlignment="1" applyProtection="1">
      <alignment horizontal="center" vertical="center"/>
    </xf>
    <xf numFmtId="0" fontId="18" fillId="0" borderId="53" xfId="0" applyFont="1" applyBorder="1" applyAlignment="1">
      <alignment horizontal="center" vertical="center" justifyLastLine="1"/>
    </xf>
    <xf numFmtId="0" fontId="18" fillId="0" borderId="51" xfId="0" applyFont="1" applyBorder="1" applyAlignment="1">
      <alignment horizontal="center" vertical="center" justifyLastLine="1"/>
    </xf>
    <xf numFmtId="0" fontId="18" fillId="0" borderId="47" xfId="0" applyFont="1" applyBorder="1" applyAlignment="1">
      <alignment horizontal="center" vertical="center" justifyLastLine="1"/>
    </xf>
    <xf numFmtId="0" fontId="18" fillId="0" borderId="89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76" fontId="18" fillId="0" borderId="29" xfId="33" applyNumberFormat="1" applyFont="1" applyFill="1" applyBorder="1" applyAlignment="1" applyProtection="1">
      <alignment horizontal="right" vertical="center"/>
    </xf>
    <xf numFmtId="176" fontId="18" fillId="0" borderId="0" xfId="33" applyNumberFormat="1" applyFont="1" applyFill="1" applyBorder="1" applyAlignment="1" applyProtection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90" fontId="18" fillId="0" borderId="0" xfId="33" applyNumberFormat="1" applyFont="1" applyFill="1" applyBorder="1" applyAlignment="1" applyProtection="1">
      <alignment horizontal="right" vertical="center"/>
    </xf>
    <xf numFmtId="190" fontId="18" fillId="0" borderId="18" xfId="33" applyNumberFormat="1" applyFont="1" applyFill="1" applyBorder="1" applyAlignment="1" applyProtection="1">
      <alignment horizontal="right" vertical="center"/>
    </xf>
    <xf numFmtId="189" fontId="18" fillId="0" borderId="29" xfId="33" applyNumberFormat="1" applyFont="1" applyFill="1" applyBorder="1" applyAlignment="1" applyProtection="1">
      <alignment horizontal="right" vertical="center"/>
    </xf>
    <xf numFmtId="189" fontId="18" fillId="0" borderId="0" xfId="0" applyNumberFormat="1" applyFont="1" applyAlignment="1">
      <alignment horizontal="right" vertical="center"/>
    </xf>
    <xf numFmtId="176" fontId="18" fillId="24" borderId="0" xfId="0" applyNumberFormat="1" applyFont="1" applyFill="1" applyAlignment="1">
      <alignment horizontal="right" vertical="center"/>
    </xf>
    <xf numFmtId="189" fontId="18" fillId="24" borderId="0" xfId="0" applyNumberFormat="1" applyFont="1" applyFill="1" applyAlignment="1">
      <alignment horizontal="right" vertical="center"/>
    </xf>
    <xf numFmtId="176" fontId="18" fillId="24" borderId="18" xfId="33" applyNumberFormat="1" applyFont="1" applyFill="1" applyBorder="1" applyAlignment="1">
      <alignment horizontal="right" vertical="center"/>
    </xf>
    <xf numFmtId="189" fontId="18" fillId="0" borderId="12" xfId="0" applyNumberFormat="1" applyFont="1" applyBorder="1" applyAlignment="1">
      <alignment horizontal="center" vertical="center"/>
    </xf>
    <xf numFmtId="189" fontId="18" fillId="0" borderId="21" xfId="0" applyNumberFormat="1" applyFont="1" applyBorder="1" applyAlignment="1">
      <alignment horizontal="center" vertical="center"/>
    </xf>
    <xf numFmtId="189" fontId="18" fillId="0" borderId="14" xfId="0" applyNumberFormat="1" applyFont="1" applyBorder="1" applyAlignment="1">
      <alignment horizontal="center" vertical="center"/>
    </xf>
    <xf numFmtId="189" fontId="18" fillId="0" borderId="19" xfId="0" applyNumberFormat="1" applyFont="1" applyBorder="1" applyAlignment="1">
      <alignment horizontal="center" vertical="center"/>
    </xf>
    <xf numFmtId="176" fontId="18" fillId="24" borderId="0" xfId="33" applyNumberFormat="1" applyFont="1" applyFill="1" applyBorder="1" applyAlignment="1" applyProtection="1">
      <alignment horizontal="right" vertical="center"/>
    </xf>
    <xf numFmtId="176" fontId="18" fillId="24" borderId="18" xfId="0" applyNumberFormat="1" applyFont="1" applyFill="1" applyBorder="1" applyAlignment="1">
      <alignment horizontal="right" vertical="center"/>
    </xf>
    <xf numFmtId="176" fontId="18" fillId="0" borderId="77" xfId="0" applyNumberFormat="1" applyFont="1" applyBorder="1" applyAlignment="1">
      <alignment horizontal="right" vertical="center"/>
    </xf>
    <xf numFmtId="176" fontId="18" fillId="0" borderId="29" xfId="33" applyNumberFormat="1" applyFont="1" applyBorder="1" applyAlignment="1">
      <alignment horizontal="right" vertical="center"/>
    </xf>
    <xf numFmtId="176" fontId="18" fillId="0" borderId="33" xfId="33" applyNumberFormat="1" applyFont="1" applyBorder="1" applyAlignment="1">
      <alignment horizontal="right" vertical="center"/>
    </xf>
    <xf numFmtId="176" fontId="18" fillId="0" borderId="77" xfId="33" applyNumberFormat="1" applyFont="1" applyFill="1" applyBorder="1" applyAlignment="1" applyProtection="1">
      <alignment horizontal="right" vertical="center"/>
    </xf>
    <xf numFmtId="190" fontId="18" fillId="0" borderId="77" xfId="33" applyNumberFormat="1" applyFont="1" applyFill="1" applyBorder="1" applyAlignment="1" applyProtection="1">
      <alignment horizontal="right" vertical="center"/>
    </xf>
    <xf numFmtId="190" fontId="18" fillId="0" borderId="30" xfId="33" applyNumberFormat="1" applyFont="1" applyFill="1" applyBorder="1" applyAlignment="1" applyProtection="1">
      <alignment horizontal="right" vertical="center"/>
    </xf>
    <xf numFmtId="189" fontId="18" fillId="0" borderId="0" xfId="33" applyNumberFormat="1" applyFont="1" applyFill="1" applyBorder="1" applyAlignment="1" applyProtection="1">
      <alignment horizontal="right" vertical="center"/>
    </xf>
    <xf numFmtId="0" fontId="18" fillId="0" borderId="82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justifyLastLine="1"/>
    </xf>
    <xf numFmtId="0" fontId="18" fillId="0" borderId="22" xfId="0" applyFont="1" applyBorder="1" applyAlignment="1">
      <alignment horizontal="center" vertical="center" justifyLastLine="1"/>
    </xf>
    <xf numFmtId="0" fontId="18" fillId="0" borderId="23" xfId="0" applyFont="1" applyBorder="1" applyAlignment="1">
      <alignment horizontal="center" vertical="center" justifyLastLine="1"/>
    </xf>
    <xf numFmtId="189" fontId="18" fillId="0" borderId="60" xfId="33" applyNumberFormat="1" applyFont="1" applyFill="1" applyBorder="1" applyAlignment="1" applyProtection="1">
      <alignment horizontal="right" vertical="center"/>
    </xf>
    <xf numFmtId="0" fontId="20" fillId="0" borderId="38" xfId="0" applyFont="1" applyBorder="1" applyAlignment="1">
      <alignment horizontal="center" vertical="distributed" textRotation="255" wrapText="1" justifyLastLine="1"/>
    </xf>
    <xf numFmtId="0" fontId="20" fillId="0" borderId="21" xfId="0" applyFont="1" applyBorder="1" applyAlignment="1">
      <alignment horizontal="center" vertical="distributed" textRotation="255" wrapText="1" justifyLastLine="1"/>
    </xf>
    <xf numFmtId="0" fontId="20" fillId="0" borderId="31" xfId="0" applyFont="1" applyBorder="1" applyAlignment="1">
      <alignment horizontal="center" vertical="distributed" textRotation="255" wrapText="1" justifyLastLine="1"/>
    </xf>
    <xf numFmtId="0" fontId="20" fillId="0" borderId="32" xfId="0" applyFont="1" applyBorder="1" applyAlignment="1">
      <alignment horizontal="center" vertical="distributed" textRotation="255" wrapText="1" justifyLastLine="1"/>
    </xf>
    <xf numFmtId="0" fontId="18" fillId="0" borderId="38" xfId="0" applyFont="1" applyBorder="1" applyAlignment="1">
      <alignment horizontal="center" vertical="distributed" textRotation="255" wrapText="1" justifyLastLine="1"/>
    </xf>
    <xf numFmtId="0" fontId="18" fillId="0" borderId="21" xfId="0" applyFont="1" applyBorder="1" applyAlignment="1">
      <alignment horizontal="center" vertical="distributed" textRotation="255" wrapText="1" justifyLastLine="1"/>
    </xf>
    <xf numFmtId="0" fontId="18" fillId="0" borderId="27" xfId="0" applyFont="1" applyBorder="1" applyAlignment="1">
      <alignment horizontal="center" vertical="distributed" textRotation="255" wrapText="1" justifyLastLine="1"/>
    </xf>
    <xf numFmtId="0" fontId="18" fillId="0" borderId="16" xfId="0" applyFont="1" applyBorder="1" applyAlignment="1">
      <alignment horizontal="center" vertical="distributed" textRotation="255" wrapText="1" justifyLastLine="1"/>
    </xf>
    <xf numFmtId="0" fontId="18" fillId="0" borderId="26" xfId="0" applyFont="1" applyBorder="1" applyAlignment="1">
      <alignment horizontal="center" vertical="distributed" textRotation="255" wrapText="1" justifyLastLine="1"/>
    </xf>
    <xf numFmtId="0" fontId="18" fillId="0" borderId="19" xfId="0" applyFont="1" applyBorder="1" applyAlignment="1">
      <alignment horizontal="center" vertical="distributed" textRotation="255" wrapText="1" justifyLastLine="1"/>
    </xf>
    <xf numFmtId="0" fontId="20" fillId="0" borderId="82" xfId="0" applyFont="1" applyBorder="1" applyAlignment="1">
      <alignment horizontal="distributed" vertical="center"/>
    </xf>
    <xf numFmtId="0" fontId="20" fillId="0" borderId="32" xfId="0" applyFont="1" applyBorder="1" applyAlignment="1">
      <alignment horizontal="distributed" vertical="center"/>
    </xf>
    <xf numFmtId="0" fontId="20" fillId="24" borderId="15" xfId="0" applyFont="1" applyFill="1" applyBorder="1" applyAlignment="1">
      <alignment horizontal="distributed" vertical="center"/>
    </xf>
    <xf numFmtId="0" fontId="20" fillId="24" borderId="16" xfId="0" applyFont="1" applyFill="1" applyBorder="1" applyAlignment="1">
      <alignment horizontal="distributed" vertical="center"/>
    </xf>
    <xf numFmtId="0" fontId="20" fillId="0" borderId="15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0" fillId="24" borderId="12" xfId="0" applyFont="1" applyFill="1" applyBorder="1" applyAlignment="1">
      <alignment horizontal="distributed" vertical="center"/>
    </xf>
    <xf numFmtId="0" fontId="20" fillId="24" borderId="21" xfId="0" applyFont="1" applyFill="1" applyBorder="1" applyAlignment="1">
      <alignment horizontal="distributed" vertical="center"/>
    </xf>
    <xf numFmtId="0" fontId="18" fillId="0" borderId="12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189" fontId="18" fillId="24" borderId="0" xfId="33" applyNumberFormat="1" applyFont="1" applyFill="1" applyBorder="1" applyAlignment="1" applyProtection="1">
      <alignment horizontal="right" vertical="center"/>
    </xf>
    <xf numFmtId="0" fontId="18" fillId="24" borderId="38" xfId="0" applyFont="1" applyFill="1" applyBorder="1" applyAlignment="1">
      <alignment horizontal="distributed" vertical="center" justifyLastLine="1"/>
    </xf>
    <xf numFmtId="0" fontId="18" fillId="24" borderId="18" xfId="0" applyFont="1" applyFill="1" applyBorder="1" applyAlignment="1">
      <alignment horizontal="distributed" vertical="center" justifyLastLine="1"/>
    </xf>
    <xf numFmtId="0" fontId="18" fillId="24" borderId="21" xfId="0" applyFont="1" applyFill="1" applyBorder="1" applyAlignment="1">
      <alignment horizontal="distributed" vertical="center" justifyLastLine="1"/>
    </xf>
    <xf numFmtId="189" fontId="18" fillId="24" borderId="18" xfId="0" applyNumberFormat="1" applyFont="1" applyFill="1" applyBorder="1" applyAlignment="1">
      <alignment horizontal="right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25" borderId="111" xfId="0" applyFont="1" applyFill="1" applyBorder="1" applyAlignment="1">
      <alignment horizontal="distributed" vertical="center"/>
    </xf>
    <xf numFmtId="0" fontId="18" fillId="25" borderId="21" xfId="0" applyFont="1" applyFill="1" applyBorder="1" applyAlignment="1">
      <alignment horizontal="distributed" vertical="center"/>
    </xf>
    <xf numFmtId="0" fontId="18" fillId="24" borderId="111" xfId="0" applyFont="1" applyFill="1" applyBorder="1" applyAlignment="1">
      <alignment horizontal="distributed" vertical="center"/>
    </xf>
    <xf numFmtId="0" fontId="18" fillId="24" borderId="21" xfId="0" applyFont="1" applyFill="1" applyBorder="1" applyAlignment="1">
      <alignment horizontal="distributed" vertical="center"/>
    </xf>
    <xf numFmtId="0" fontId="18" fillId="0" borderId="23" xfId="0" applyFont="1" applyBorder="1" applyAlignment="1">
      <alignment horizontal="center" vertical="center"/>
    </xf>
    <xf numFmtId="0" fontId="18" fillId="24" borderId="41" xfId="0" applyFont="1" applyFill="1" applyBorder="1" applyAlignment="1">
      <alignment horizontal="distributed" vertical="center"/>
    </xf>
    <xf numFmtId="0" fontId="18" fillId="24" borderId="16" xfId="0" applyFont="1" applyFill="1" applyBorder="1" applyAlignment="1">
      <alignment horizontal="distributed" vertical="center"/>
    </xf>
    <xf numFmtId="0" fontId="18" fillId="24" borderId="42" xfId="0" applyFont="1" applyFill="1" applyBorder="1" applyAlignment="1">
      <alignment horizontal="distributed" vertical="center"/>
    </xf>
    <xf numFmtId="0" fontId="18" fillId="0" borderId="6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25" borderId="38" xfId="0" applyFont="1" applyFill="1" applyBorder="1" applyAlignment="1">
      <alignment horizontal="distributed" vertical="center"/>
    </xf>
    <xf numFmtId="0" fontId="18" fillId="25" borderId="18" xfId="0" applyFont="1" applyFill="1" applyBorder="1" applyAlignment="1">
      <alignment horizontal="distributed" vertical="center"/>
    </xf>
    <xf numFmtId="0" fontId="18" fillId="0" borderId="111" xfId="0" applyFont="1" applyBorder="1" applyAlignment="1">
      <alignment horizontal="distributed" vertical="center"/>
    </xf>
    <xf numFmtId="0" fontId="18" fillId="24" borderId="38" xfId="0" applyFont="1" applyFill="1" applyBorder="1" applyAlignment="1">
      <alignment horizontal="distributed" vertical="center"/>
    </xf>
    <xf numFmtId="0" fontId="18" fillId="0" borderId="123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24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0" fontId="18" fillId="24" borderId="128" xfId="0" applyFont="1" applyFill="1" applyBorder="1" applyAlignment="1">
      <alignment horizontal="distributed" vertical="center"/>
    </xf>
    <xf numFmtId="0" fontId="18" fillId="24" borderId="120" xfId="0" applyFont="1" applyFill="1" applyBorder="1" applyAlignment="1">
      <alignment horizontal="distributed" vertical="center"/>
    </xf>
    <xf numFmtId="0" fontId="18" fillId="24" borderId="121" xfId="0" applyFont="1" applyFill="1" applyBorder="1" applyAlignment="1">
      <alignment horizontal="distributed" vertical="center"/>
    </xf>
    <xf numFmtId="0" fontId="18" fillId="0" borderId="0" xfId="0" applyFont="1" applyAlignment="1">
      <alignment horizontal="right" vertical="center"/>
    </xf>
    <xf numFmtId="0" fontId="18" fillId="0" borderId="48" xfId="0" applyFont="1" applyBorder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8" fillId="0" borderId="114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 shrinkToFit="1"/>
    </xf>
    <xf numFmtId="0" fontId="18" fillId="0" borderId="112" xfId="0" applyFont="1" applyBorder="1" applyAlignment="1">
      <alignment horizontal="center" vertical="center" shrinkToFit="1"/>
    </xf>
    <xf numFmtId="0" fontId="18" fillId="24" borderId="15" xfId="0" applyFont="1" applyFill="1" applyBorder="1" applyAlignment="1">
      <alignment horizontal="distributed" vertical="center"/>
    </xf>
    <xf numFmtId="0" fontId="18" fillId="24" borderId="0" xfId="0" applyFont="1" applyFill="1" applyAlignment="1">
      <alignment horizontal="distributed" vertical="center"/>
    </xf>
    <xf numFmtId="0" fontId="18" fillId="0" borderId="38" xfId="0" applyFont="1" applyBorder="1" applyAlignment="1">
      <alignment horizontal="center" vertical="distributed" textRotation="255" wrapText="1"/>
    </xf>
    <xf numFmtId="0" fontId="18" fillId="0" borderId="21" xfId="0" applyFont="1" applyBorder="1" applyAlignment="1">
      <alignment horizontal="center" vertical="distributed" textRotation="255" wrapText="1"/>
    </xf>
    <xf numFmtId="0" fontId="18" fillId="0" borderId="27" xfId="0" applyFont="1" applyBorder="1" applyAlignment="1">
      <alignment horizontal="center" vertical="distributed" textRotation="255" wrapText="1"/>
    </xf>
    <xf numFmtId="0" fontId="18" fillId="0" borderId="16" xfId="0" applyFont="1" applyBorder="1" applyAlignment="1">
      <alignment horizontal="center" vertical="distributed" textRotation="255" wrapText="1"/>
    </xf>
    <xf numFmtId="0" fontId="18" fillId="0" borderId="31" xfId="0" applyFont="1" applyBorder="1" applyAlignment="1">
      <alignment horizontal="center" vertical="distributed" textRotation="255" wrapText="1"/>
    </xf>
    <xf numFmtId="0" fontId="18" fillId="0" borderId="32" xfId="0" applyFont="1" applyBorder="1" applyAlignment="1">
      <alignment horizontal="center" vertical="distributed" textRotation="255" wrapText="1"/>
    </xf>
    <xf numFmtId="0" fontId="18" fillId="0" borderId="15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right" vertical="center" shrinkToFit="1"/>
    </xf>
    <xf numFmtId="0" fontId="18" fillId="0" borderId="106" xfId="0" applyFont="1" applyBorder="1" applyAlignment="1">
      <alignment horizontal="distributed" vertical="center"/>
    </xf>
    <xf numFmtId="0" fontId="18" fillId="0" borderId="107" xfId="0" applyFont="1" applyBorder="1" applyAlignment="1">
      <alignment horizontal="distributed" vertical="center"/>
    </xf>
    <xf numFmtId="0" fontId="18" fillId="0" borderId="38" xfId="0" applyFont="1" applyBorder="1" applyAlignment="1">
      <alignment horizontal="justify" vertical="center" indent="1"/>
    </xf>
    <xf numFmtId="0" fontId="18" fillId="0" borderId="18" xfId="0" applyFont="1" applyBorder="1" applyAlignment="1">
      <alignment horizontal="justify" vertical="center" indent="1"/>
    </xf>
    <xf numFmtId="0" fontId="18" fillId="0" borderId="11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 textRotation="255"/>
    </xf>
    <xf numFmtId="0" fontId="18" fillId="0" borderId="41" xfId="0" applyFont="1" applyBorder="1" applyAlignment="1">
      <alignment horizontal="center" vertical="center" textRotation="255"/>
    </xf>
    <xf numFmtId="0" fontId="18" fillId="0" borderId="56" xfId="0" applyFont="1" applyBorder="1" applyAlignment="1">
      <alignment horizontal="center" vertical="center" textRotation="255"/>
    </xf>
    <xf numFmtId="0" fontId="18" fillId="0" borderId="70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55" xfId="0" applyFont="1" applyBorder="1" applyAlignment="1">
      <alignment horizontal="distributed" vertical="center"/>
    </xf>
    <xf numFmtId="0" fontId="18" fillId="0" borderId="114" xfId="0" applyFont="1" applyBorder="1" applyAlignment="1">
      <alignment horizontal="distributed" vertical="center"/>
    </xf>
    <xf numFmtId="0" fontId="18" fillId="0" borderId="44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20" fillId="0" borderId="42" xfId="0" applyFont="1" applyBorder="1" applyAlignment="1">
      <alignment horizontal="distributed" vertical="center"/>
    </xf>
    <xf numFmtId="0" fontId="18" fillId="0" borderId="42" xfId="45" applyFont="1" applyBorder="1" applyAlignment="1">
      <alignment horizontal="distributed" vertical="center"/>
    </xf>
    <xf numFmtId="0" fontId="18" fillId="0" borderId="16" xfId="45" applyFont="1" applyBorder="1" applyAlignment="1">
      <alignment horizontal="distributed" vertical="center"/>
    </xf>
    <xf numFmtId="0" fontId="19" fillId="0" borderId="2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1" fillId="0" borderId="6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8" fillId="0" borderId="38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0" fontId="18" fillId="0" borderId="21" xfId="0" applyFont="1" applyBorder="1" applyAlignment="1">
      <alignment horizontal="distributed" vertical="center" justifyLastLine="1"/>
    </xf>
    <xf numFmtId="0" fontId="18" fillId="0" borderId="53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24" borderId="27" xfId="0" applyFont="1" applyFill="1" applyBorder="1" applyAlignment="1">
      <alignment horizontal="distributed" vertical="center" justifyLastLine="1"/>
    </xf>
    <xf numFmtId="0" fontId="18" fillId="24" borderId="0" xfId="0" applyFont="1" applyFill="1" applyAlignment="1">
      <alignment horizontal="distributed" vertical="center" justifyLastLine="1"/>
    </xf>
    <xf numFmtId="0" fontId="18" fillId="24" borderId="16" xfId="0" applyFont="1" applyFill="1" applyBorder="1" applyAlignment="1">
      <alignment horizontal="distributed" vertical="center" justifyLastLine="1"/>
    </xf>
    <xf numFmtId="0" fontId="18" fillId="24" borderId="114" xfId="0" applyFont="1" applyFill="1" applyBorder="1" applyAlignment="1">
      <alignment horizontal="distributed" vertical="center"/>
    </xf>
    <xf numFmtId="0" fontId="18" fillId="24" borderId="48" xfId="0" applyFont="1" applyFill="1" applyBorder="1" applyAlignment="1">
      <alignment vertical="center" shrinkToFit="1"/>
    </xf>
    <xf numFmtId="0" fontId="18" fillId="24" borderId="10" xfId="0" applyFont="1" applyFill="1" applyBorder="1" applyAlignment="1">
      <alignment vertical="center" shrinkToFit="1"/>
    </xf>
    <xf numFmtId="0" fontId="18" fillId="24" borderId="27" xfId="0" applyFont="1" applyFill="1" applyBorder="1" applyAlignment="1">
      <alignment horizontal="distributed" vertical="center" wrapText="1" justifyLastLine="1"/>
    </xf>
    <xf numFmtId="0" fontId="18" fillId="24" borderId="0" xfId="0" applyFont="1" applyFill="1" applyAlignment="1">
      <alignment horizontal="distributed" vertical="center" wrapText="1" justifyLastLine="1"/>
    </xf>
    <xf numFmtId="0" fontId="18" fillId="24" borderId="16" xfId="0" applyFont="1" applyFill="1" applyBorder="1" applyAlignment="1">
      <alignment horizontal="distributed" vertical="center" wrapText="1" justifyLastLine="1"/>
    </xf>
    <xf numFmtId="0" fontId="18" fillId="0" borderId="38" xfId="0" applyFont="1" applyBorder="1" applyAlignment="1">
      <alignment horizontal="distributed" vertical="center" wrapText="1" justifyLastLine="1"/>
    </xf>
    <xf numFmtId="0" fontId="18" fillId="0" borderId="18" xfId="0" applyFont="1" applyBorder="1" applyAlignment="1">
      <alignment horizontal="distributed" vertical="center" wrapText="1" justifyLastLine="1"/>
    </xf>
    <xf numFmtId="0" fontId="18" fillId="0" borderId="21" xfId="0" applyFont="1" applyBorder="1" applyAlignment="1">
      <alignment horizontal="distributed" vertical="center" wrapText="1" justifyLastLine="1"/>
    </xf>
    <xf numFmtId="0" fontId="18" fillId="0" borderId="27" xfId="0" applyFont="1" applyBorder="1" applyAlignment="1">
      <alignment horizontal="distributed" vertical="center" wrapText="1" justifyLastLine="1"/>
    </xf>
    <xf numFmtId="0" fontId="18" fillId="0" borderId="0" xfId="0" applyFont="1" applyAlignment="1">
      <alignment horizontal="distributed" vertical="center" wrapText="1" justifyLastLine="1"/>
    </xf>
    <xf numFmtId="0" fontId="18" fillId="0" borderId="16" xfId="0" applyFont="1" applyBorder="1" applyAlignment="1">
      <alignment horizontal="distributed" vertical="center" wrapText="1" justifyLastLine="1"/>
    </xf>
    <xf numFmtId="0" fontId="18" fillId="0" borderId="48" xfId="0" applyFont="1" applyBorder="1" applyAlignment="1">
      <alignment horizontal="center" vertical="center" textRotation="255" wrapText="1"/>
    </xf>
    <xf numFmtId="176" fontId="18" fillId="0" borderId="142" xfId="34" applyNumberFormat="1" applyFont="1" applyFill="1" applyBorder="1" applyAlignment="1" applyProtection="1">
      <alignment horizontal="right" vertical="center"/>
    </xf>
    <xf numFmtId="176" fontId="18" fillId="0" borderId="122" xfId="34" applyNumberFormat="1" applyFont="1" applyFill="1" applyBorder="1" applyAlignment="1" applyProtection="1">
      <alignment horizontal="right" vertical="center"/>
    </xf>
    <xf numFmtId="176" fontId="18" fillId="24" borderId="122" xfId="34" applyNumberFormat="1" applyFont="1" applyFill="1" applyBorder="1" applyAlignment="1" applyProtection="1">
      <alignment horizontal="right" vertical="center"/>
    </xf>
    <xf numFmtId="194" fontId="18" fillId="0" borderId="60" xfId="0" applyNumberFormat="1" applyFont="1" applyBorder="1" applyAlignment="1">
      <alignment horizontal="right" vertical="center"/>
    </xf>
    <xf numFmtId="194" fontId="18" fillId="0" borderId="0" xfId="0" applyNumberFormat="1" applyFont="1" applyAlignment="1">
      <alignment horizontal="right" vertical="center"/>
    </xf>
    <xf numFmtId="176" fontId="18" fillId="0" borderId="60" xfId="34" applyNumberFormat="1" applyFont="1" applyFill="1" applyBorder="1" applyAlignment="1" applyProtection="1">
      <alignment horizontal="right" vertical="center"/>
    </xf>
    <xf numFmtId="176" fontId="18" fillId="0" borderId="0" xfId="34" applyNumberFormat="1" applyFont="1" applyFill="1" applyBorder="1" applyAlignment="1" applyProtection="1">
      <alignment horizontal="right" vertical="center"/>
    </xf>
    <xf numFmtId="194" fontId="18" fillId="0" borderId="143" xfId="0" applyNumberFormat="1" applyFont="1" applyBorder="1" applyAlignment="1">
      <alignment horizontal="right" vertical="center"/>
    </xf>
    <xf numFmtId="194" fontId="18" fillId="0" borderId="77" xfId="0" applyNumberFormat="1" applyFont="1" applyBorder="1" applyAlignment="1">
      <alignment horizontal="right" vertical="center"/>
    </xf>
    <xf numFmtId="194" fontId="18" fillId="24" borderId="0" xfId="0" applyNumberFormat="1" applyFont="1" applyFill="1" applyAlignment="1">
      <alignment horizontal="right" vertical="center"/>
    </xf>
    <xf numFmtId="176" fontId="18" fillId="24" borderId="0" xfId="34" applyNumberFormat="1" applyFont="1" applyFill="1" applyBorder="1" applyAlignment="1" applyProtection="1">
      <alignment vertical="center"/>
    </xf>
    <xf numFmtId="176" fontId="18" fillId="24" borderId="0" xfId="34" applyNumberFormat="1" applyFont="1" applyFill="1" applyBorder="1" applyAlignment="1" applyProtection="1">
      <alignment horizontal="right" vertical="center"/>
    </xf>
    <xf numFmtId="194" fontId="18" fillId="24" borderId="77" xfId="0" applyNumberFormat="1" applyFont="1" applyFill="1" applyBorder="1" applyAlignment="1">
      <alignment horizontal="right" vertical="center"/>
    </xf>
    <xf numFmtId="0" fontId="18" fillId="24" borderId="55" xfId="0" applyFont="1" applyFill="1" applyBorder="1" applyAlignment="1">
      <alignment horizontal="distributed" vertical="center"/>
    </xf>
    <xf numFmtId="0" fontId="18" fillId="26" borderId="111" xfId="0" applyFont="1" applyFill="1" applyBorder="1" applyAlignment="1">
      <alignment horizontal="distributed" vertical="center"/>
    </xf>
    <xf numFmtId="0" fontId="18" fillId="26" borderId="21" xfId="0" applyFont="1" applyFill="1" applyBorder="1" applyAlignment="1">
      <alignment horizontal="distributed" vertical="center"/>
    </xf>
    <xf numFmtId="176" fontId="18" fillId="24" borderId="18" xfId="34" applyNumberFormat="1" applyFont="1" applyFill="1" applyBorder="1" applyAlignment="1" applyProtection="1">
      <alignment horizontal="right" vertical="center"/>
    </xf>
    <xf numFmtId="194" fontId="18" fillId="24" borderId="30" xfId="0" applyNumberFormat="1" applyFont="1" applyFill="1" applyBorder="1" applyAlignment="1">
      <alignment vertical="center"/>
    </xf>
    <xf numFmtId="194" fontId="18" fillId="24" borderId="77" xfId="0" applyNumberFormat="1" applyFont="1" applyFill="1" applyBorder="1" applyAlignment="1">
      <alignment vertical="center"/>
    </xf>
    <xf numFmtId="176" fontId="18" fillId="26" borderId="117" xfId="34" applyNumberFormat="1" applyFont="1" applyFill="1" applyBorder="1" applyAlignment="1" applyProtection="1">
      <alignment horizontal="right" vertical="center"/>
    </xf>
    <xf numFmtId="194" fontId="18" fillId="26" borderId="77" xfId="0" applyNumberFormat="1" applyFont="1" applyFill="1" applyBorder="1" applyAlignment="1">
      <alignment horizontal="right" vertical="center"/>
    </xf>
    <xf numFmtId="0" fontId="18" fillId="0" borderId="48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24" borderId="38" xfId="0" applyFont="1" applyFill="1" applyBorder="1" applyAlignment="1">
      <alignment horizontal="distributed" vertical="center" wrapText="1" justifyLastLine="1"/>
    </xf>
    <xf numFmtId="0" fontId="18" fillId="24" borderId="18" xfId="0" applyFont="1" applyFill="1" applyBorder="1" applyAlignment="1">
      <alignment horizontal="distributed" vertical="center" wrapText="1" justifyLastLine="1"/>
    </xf>
    <xf numFmtId="0" fontId="18" fillId="24" borderId="21" xfId="0" applyFont="1" applyFill="1" applyBorder="1" applyAlignment="1">
      <alignment horizontal="distributed" vertical="center" wrapText="1" justifyLastLine="1"/>
    </xf>
    <xf numFmtId="194" fontId="18" fillId="24" borderId="62" xfId="0" applyNumberFormat="1" applyFont="1" applyFill="1" applyBorder="1" applyAlignment="1">
      <alignment vertical="center"/>
    </xf>
    <xf numFmtId="194" fontId="18" fillId="24" borderId="135" xfId="0" applyNumberFormat="1" applyFont="1" applyFill="1" applyBorder="1" applyAlignment="1">
      <alignment vertical="center"/>
    </xf>
    <xf numFmtId="0" fontId="18" fillId="24" borderId="41" xfId="0" applyFont="1" applyFill="1" applyBorder="1" applyAlignment="1">
      <alignment horizontal="center" vertical="center"/>
    </xf>
    <xf numFmtId="0" fontId="18" fillId="24" borderId="42" xfId="0" applyFont="1" applyFill="1" applyBorder="1" applyAlignment="1">
      <alignment horizontal="center" vertical="center"/>
    </xf>
    <xf numFmtId="176" fontId="18" fillId="24" borderId="111" xfId="34" applyNumberFormat="1" applyFont="1" applyFill="1" applyBorder="1" applyAlignment="1" applyProtection="1">
      <alignment horizontal="right" vertical="center"/>
    </xf>
    <xf numFmtId="0" fontId="18" fillId="26" borderId="27" xfId="0" applyFont="1" applyFill="1" applyBorder="1" applyAlignment="1">
      <alignment horizontal="distributed" vertical="center" wrapText="1" justifyLastLine="1"/>
    </xf>
    <xf numFmtId="0" fontId="18" fillId="26" borderId="0" xfId="0" applyFont="1" applyFill="1" applyAlignment="1">
      <alignment horizontal="distributed" vertical="center" wrapText="1" justifyLastLine="1"/>
    </xf>
    <xf numFmtId="0" fontId="18" fillId="26" borderId="16" xfId="0" applyFont="1" applyFill="1" applyBorder="1" applyAlignment="1">
      <alignment horizontal="distributed" vertical="center" wrapText="1" justifyLastLine="1"/>
    </xf>
    <xf numFmtId="176" fontId="18" fillId="26" borderId="122" xfId="34" applyNumberFormat="1" applyFont="1" applyFill="1" applyBorder="1" applyAlignment="1" applyProtection="1">
      <alignment horizontal="right" vertical="center"/>
    </xf>
    <xf numFmtId="194" fontId="18" fillId="26" borderId="135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5" xr:uid="{46434311-21ED-4136-83D0-D740EC857BCB}"/>
    <cellStyle name="良い" xfId="43" builtinId="26" customBuiltin="1"/>
  </cellStyles>
  <dxfs count="36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8F8F8"/>
      <color rgb="FF00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</a:t>
            </a:r>
          </a:p>
        </c:rich>
      </c:tx>
      <c:layout>
        <c:manualLayout>
          <c:xMode val="edge"/>
          <c:yMode val="edge"/>
          <c:x val="0.35515120392559624"/>
          <c:y val="6.93317954502086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15-4DCC-861E-641EB6232CAD}"/>
              </c:ext>
            </c:extLst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15-4DCC-861E-641EB6232CAD}"/>
              </c:ext>
            </c:extLst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15-4DCC-861E-641EB6232CAD}"/>
              </c:ext>
            </c:extLst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15-4DCC-861E-641EB6232CAD}"/>
              </c:ext>
            </c:extLst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15-4DCC-861E-641EB6232CAD}"/>
              </c:ext>
            </c:extLst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715-4DCC-861E-641EB6232CAD}"/>
              </c:ext>
            </c:extLst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715-4DCC-861E-641EB6232CAD}"/>
              </c:ext>
            </c:extLst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715-4DCC-861E-641EB6232CAD}"/>
              </c:ext>
            </c:extLst>
          </c:dPt>
          <c:dLbls>
            <c:dLbl>
              <c:idx val="0"/>
              <c:layout>
                <c:manualLayout>
                  <c:x val="3.975125772163559E-2"/>
                  <c:y val="-0.101475601304534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15-4DCC-861E-641EB6232CAD}"/>
                </c:ext>
              </c:extLst>
            </c:dLbl>
            <c:dLbl>
              <c:idx val="1"/>
              <c:layout>
                <c:manualLayout>
                  <c:x val="5.7804701468017528E-2"/>
                  <c:y val="-5.0778492426258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15-4DCC-861E-641EB6232CAD}"/>
                </c:ext>
              </c:extLst>
            </c:dLbl>
            <c:dLbl>
              <c:idx val="2"/>
              <c:layout>
                <c:manualLayout>
                  <c:x val="0.15340832962334491"/>
                  <c:y val="-1.72092774478118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15-4DCC-861E-641EB6232CAD}"/>
                </c:ext>
              </c:extLst>
            </c:dLbl>
            <c:dLbl>
              <c:idx val="3"/>
              <c:layout>
                <c:manualLayout>
                  <c:x val="0.17207976720301255"/>
                  <c:y val="5.65244077544072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32914518618196"/>
                      <c:h val="9.2973893962012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715-4DCC-861E-641EB6232CAD}"/>
                </c:ext>
              </c:extLst>
            </c:dLbl>
            <c:dLbl>
              <c:idx val="4"/>
              <c:layout>
                <c:manualLayout>
                  <c:x val="6.5966486358858531E-2"/>
                  <c:y val="0.238493449892403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15-4DCC-861E-641EB6232CAD}"/>
                </c:ext>
              </c:extLst>
            </c:dLbl>
            <c:dLbl>
              <c:idx val="5"/>
              <c:layout>
                <c:manualLayout>
                  <c:x val="-0.11161456325731768"/>
                  <c:y val="8.8182417188205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15-4DCC-861E-641EB6232CAD}"/>
                </c:ext>
              </c:extLst>
            </c:dLbl>
            <c:dLbl>
              <c:idx val="6"/>
              <c:layout>
                <c:manualLayout>
                  <c:x val="-0.13166357777534396"/>
                  <c:y val="-3.29981468528082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15-4DCC-861E-641EB6232CAD}"/>
                </c:ext>
              </c:extLst>
            </c:dLbl>
            <c:dLbl>
              <c:idx val="7"/>
              <c:layout>
                <c:manualLayout>
                  <c:x val="-0.13333840641654945"/>
                  <c:y val="-0.12693712440800967"/>
                </c:manualLayout>
              </c:layout>
              <c:numFmt formatCode="0.0%" sourceLinked="0"/>
              <c:spPr>
                <a:solidFill>
                  <a:srgbClr val="FFFFFF"/>
                </a:solidFill>
                <a:ln w="952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715-4DCC-861E-641EB6232CAD}"/>
                </c:ext>
              </c:extLst>
            </c:dLbl>
            <c:dLbl>
              <c:idx val="8"/>
              <c:layout>
                <c:manualLayout>
                  <c:x val="-0.13634600022823234"/>
                  <c:y val="-0.223350601455887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15-4DCC-861E-641EB6232CAD}"/>
                </c:ext>
              </c:extLst>
            </c:dLbl>
            <c:dLbl>
              <c:idx val="9"/>
              <c:layout>
                <c:manualLayout>
                  <c:x val="-3.1692451678882433E-2"/>
                  <c:y val="-0.103538547444303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15-4DCC-861E-641EB6232C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15-4DCC-861E-641EB6232CAD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7266469</c:v>
                </c:pt>
                <c:pt idx="1">
                  <c:v>6553976</c:v>
                </c:pt>
                <c:pt idx="2">
                  <c:v>658231</c:v>
                </c:pt>
                <c:pt idx="3">
                  <c:v>22920327</c:v>
                </c:pt>
                <c:pt idx="4">
                  <c:v>4686058</c:v>
                </c:pt>
                <c:pt idx="5">
                  <c:v>3123081</c:v>
                </c:pt>
                <c:pt idx="6">
                  <c:v>3549018</c:v>
                </c:pt>
                <c:pt idx="7">
                  <c:v>34876</c:v>
                </c:pt>
                <c:pt idx="8">
                  <c:v>4356805</c:v>
                </c:pt>
                <c:pt idx="9">
                  <c:v>6804073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715-4DCC-861E-641EB6232CA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グラフ!$I$95:$I$115</c:f>
              <c:numCache>
                <c:formatCode>_ * #,##0_ ;_ * \-#,##0_ ;_ * \-_ ;_ @_ </c:formatCode>
                <c:ptCount val="21"/>
                <c:pt idx="0">
                  <c:v>16383301</c:v>
                </c:pt>
                <c:pt idx="1">
                  <c:v>185352</c:v>
                </c:pt>
                <c:pt idx="2">
                  <c:v>2649</c:v>
                </c:pt>
                <c:pt idx="3">
                  <c:v>33627</c:v>
                </c:pt>
                <c:pt idx="4">
                  <c:v>37543</c:v>
                </c:pt>
                <c:pt idx="5">
                  <c:v>262258</c:v>
                </c:pt>
                <c:pt idx="6">
                  <c:v>2814300</c:v>
                </c:pt>
                <c:pt idx="7">
                  <c:v>22438</c:v>
                </c:pt>
                <c:pt idx="8">
                  <c:v>484744</c:v>
                </c:pt>
                <c:pt idx="9">
                  <c:v>5571099</c:v>
                </c:pt>
                <c:pt idx="10">
                  <c:v>15000</c:v>
                </c:pt>
                <c:pt idx="11">
                  <c:v>225429</c:v>
                </c:pt>
                <c:pt idx="12">
                  <c:v>610423</c:v>
                </c:pt>
                <c:pt idx="13">
                  <c:v>16932912</c:v>
                </c:pt>
                <c:pt idx="14">
                  <c:v>7013551</c:v>
                </c:pt>
                <c:pt idx="15">
                  <c:v>462031</c:v>
                </c:pt>
                <c:pt idx="16">
                  <c:v>905099</c:v>
                </c:pt>
                <c:pt idx="17">
                  <c:v>7079736</c:v>
                </c:pt>
                <c:pt idx="18">
                  <c:v>1303339</c:v>
                </c:pt>
                <c:pt idx="19">
                  <c:v>568507</c:v>
                </c:pt>
                <c:pt idx="20">
                  <c:v>1294088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0-4C36-A507-8C14262781E7}"/>
            </c:ext>
          </c:extLst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グラフ!$J$95:$J$115</c:f>
              <c:numCache>
                <c:formatCode>_ * #,##0_ ;_ * \-#,##0_ ;_ * \-_ ;_ @_ </c:formatCode>
                <c:ptCount val="21"/>
                <c:pt idx="0">
                  <c:v>16730939</c:v>
                </c:pt>
                <c:pt idx="1">
                  <c:v>191765</c:v>
                </c:pt>
                <c:pt idx="2">
                  <c:v>2658</c:v>
                </c:pt>
                <c:pt idx="3">
                  <c:v>33622</c:v>
                </c:pt>
                <c:pt idx="4">
                  <c:v>37530</c:v>
                </c:pt>
                <c:pt idx="5">
                  <c:v>250859</c:v>
                </c:pt>
                <c:pt idx="6">
                  <c:v>2814292</c:v>
                </c:pt>
                <c:pt idx="7">
                  <c:v>20922</c:v>
                </c:pt>
                <c:pt idx="8">
                  <c:v>484744</c:v>
                </c:pt>
                <c:pt idx="9">
                  <c:v>5635336</c:v>
                </c:pt>
                <c:pt idx="10">
                  <c:v>10845</c:v>
                </c:pt>
                <c:pt idx="11">
                  <c:v>227350</c:v>
                </c:pt>
                <c:pt idx="12">
                  <c:v>615124</c:v>
                </c:pt>
                <c:pt idx="13">
                  <c:v>16337005</c:v>
                </c:pt>
                <c:pt idx="14">
                  <c:v>6351981</c:v>
                </c:pt>
                <c:pt idx="15">
                  <c:v>427952</c:v>
                </c:pt>
                <c:pt idx="16">
                  <c:v>886938</c:v>
                </c:pt>
                <c:pt idx="17">
                  <c:v>5969284</c:v>
                </c:pt>
                <c:pt idx="18">
                  <c:v>1303338</c:v>
                </c:pt>
                <c:pt idx="19">
                  <c:v>697624</c:v>
                </c:pt>
                <c:pt idx="20">
                  <c:v>1069388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0-4C36-A507-8C142627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4064048"/>
        <c:axId val="474067968"/>
      </c:barChart>
      <c:catAx>
        <c:axId val="47406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 anchor="ctr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968"/>
        <c:scaling>
          <c:orientation val="minMax"/>
          <c:max val="30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04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グラフ!$H$211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6781613</c:v>
                </c:pt>
                <c:pt idx="1">
                  <c:v>6515845</c:v>
                </c:pt>
                <c:pt idx="2">
                  <c:v>6732925</c:v>
                </c:pt>
                <c:pt idx="3" formatCode="#,##0_);[Red]\(#,##0\)">
                  <c:v>6809337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5-4511-9C7F-E6A24261CE3B}"/>
            </c:ext>
          </c:extLst>
        </c:ser>
        <c:ser>
          <c:idx val="1"/>
          <c:order val="1"/>
          <c:tx>
            <c:strRef>
              <c:f>グラフ!$H$212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7458723</c:v>
                </c:pt>
                <c:pt idx="1">
                  <c:v>7302308</c:v>
                </c:pt>
                <c:pt idx="2">
                  <c:v>8156746</c:v>
                </c:pt>
                <c:pt idx="3" formatCode="#,##0_);[Red]\(#,##0\)">
                  <c:v>8227408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5-4511-9C7F-E6A24261CE3B}"/>
            </c:ext>
          </c:extLst>
        </c:ser>
        <c:ser>
          <c:idx val="2"/>
          <c:order val="2"/>
          <c:tx>
            <c:strRef>
              <c:f>グラフ!$H$213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0.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3-422B-A1D3-D8F33E6D3EC3}"/>
                </c:ext>
              </c:extLst>
            </c:dLbl>
            <c:dLbl>
              <c:idx val="2"/>
              <c:layout>
                <c:manualLayout>
                  <c:x val="-1.3455502053246819E-16"/>
                  <c:y val="1.142857142857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グラフ!$I$213:$L$213</c:f>
              <c:numCache>
                <c:formatCode>#,##0;[Red]#,##0</c:formatCode>
                <c:ptCount val="4"/>
                <c:pt idx="0">
                  <c:v>2179182</c:v>
                </c:pt>
                <c:pt idx="1">
                  <c:v>2291931</c:v>
                </c:pt>
                <c:pt idx="2">
                  <c:v>2571609</c:v>
                </c:pt>
                <c:pt idx="3" formatCode="#,##0_);[Red]\(#,##0\)">
                  <c:v>1166992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5-4511-9C7F-E6A24261CE3B}"/>
            </c:ext>
          </c:extLst>
        </c:ser>
        <c:ser>
          <c:idx val="3"/>
          <c:order val="3"/>
          <c:tx>
            <c:strRef>
              <c:f>グラフ!$H$214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2510294011751E-3"/>
                  <c:y val="-1.84776152980877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05-4511-9C7F-E6A24261CE3B}"/>
                </c:ext>
              </c:extLst>
            </c:dLbl>
            <c:dLbl>
              <c:idx val="1"/>
              <c:layout>
                <c:manualLayout>
                  <c:x val="1.2583977461532905E-3"/>
                  <c:y val="-1.7993475815523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05-4511-9C7F-E6A24261CE3B}"/>
                </c:ext>
              </c:extLst>
            </c:dLbl>
            <c:dLbl>
              <c:idx val="2"/>
              <c:layout>
                <c:manualLayout>
                  <c:x val="-3.549519612800828E-3"/>
                  <c:y val="-1.7782227221597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05-4511-9C7F-E6A24261CE3B}"/>
                </c:ext>
              </c:extLst>
            </c:dLbl>
            <c:dLbl>
              <c:idx val="3"/>
              <c:layout>
                <c:manualLayout>
                  <c:x val="0"/>
                  <c:y val="-1.7142857142857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グラフ!$I$214:$L$214</c:f>
              <c:numCache>
                <c:formatCode>#,##0;[Red]#,##0</c:formatCode>
                <c:ptCount val="4"/>
                <c:pt idx="0">
                  <c:v>425096</c:v>
                </c:pt>
                <c:pt idx="1">
                  <c:v>443017</c:v>
                </c:pt>
                <c:pt idx="2">
                  <c:v>455559</c:v>
                </c:pt>
                <c:pt idx="3" formatCode="#,##0_);[Red]\(#,##0\)">
                  <c:v>463241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05-4511-9C7F-E6A24261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6008"/>
        <c:axId val="474064832"/>
      </c:barChart>
      <c:catAx>
        <c:axId val="47406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4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グラフ!$H$255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C-4D86-9674-CAFD42046A26}"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0C-4D86-9674-CAFD42046A26}"/>
                </c:ext>
              </c:extLst>
            </c:dLbl>
            <c:dLbl>
              <c:idx val="3"/>
              <c:layout>
                <c:manualLayout>
                  <c:x val="-1.5276191621085532E-3"/>
                  <c:y val="-9.2329210646857507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C-4D86-9674-CAFD42046A26}"/>
                </c:ext>
              </c:extLst>
            </c:dLbl>
            <c:dLbl>
              <c:idx val="4"/>
              <c:layout>
                <c:manualLayout>
                  <c:x val="-2.1587425617599328E-3"/>
                  <c:y val="-3.2374064919021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  <c:pt idx="4">
                  <c:v>令和５年度</c:v>
                </c:pt>
              </c:strCache>
            </c:strRef>
          </c:cat>
          <c:val>
            <c:numRef>
              <c:f>グラフ!$I$255:$M$255</c:f>
              <c:numCache>
                <c:formatCode>#,##0</c:formatCode>
                <c:ptCount val="5"/>
                <c:pt idx="0">
                  <c:v>36498870</c:v>
                </c:pt>
                <c:pt idx="1">
                  <c:v>37293006</c:v>
                </c:pt>
                <c:pt idx="2">
                  <c:v>36896746</c:v>
                </c:pt>
                <c:pt idx="3" formatCode="#,##0_);[Red]\(#,##0\)">
                  <c:v>35081666</c:v>
                </c:pt>
                <c:pt idx="4">
                  <c:v>33415773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C-4D86-9674-CAFD42046A26}"/>
            </c:ext>
          </c:extLst>
        </c:ser>
        <c:ser>
          <c:idx val="1"/>
          <c:order val="1"/>
          <c:tx>
            <c:strRef>
              <c:f>グラフ!$H$256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828512635927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A6-4021-94FD-80759FC5E41D}"/>
                </c:ext>
              </c:extLst>
            </c:dLbl>
            <c:dLbl>
              <c:idx val="3"/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BA0-4F64-B081-1E6CDE5DE313}"/>
                </c:ext>
              </c:extLst>
            </c:dLbl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  <c:pt idx="4">
                  <c:v>令和５年度</c:v>
                </c:pt>
              </c:strCache>
            </c:strRef>
          </c:cat>
          <c:val>
            <c:numRef>
              <c:f>グラフ!$I$256:$M$256</c:f>
              <c:numCache>
                <c:formatCode>#,##0</c:formatCode>
                <c:ptCount val="5"/>
                <c:pt idx="0">
                  <c:v>4562403</c:v>
                </c:pt>
                <c:pt idx="1">
                  <c:v>4471889</c:v>
                </c:pt>
                <c:pt idx="2">
                  <c:v>4501898</c:v>
                </c:pt>
                <c:pt idx="3" formatCode="#,##0_);[Red]\(#,##0\)">
                  <c:v>4602194</c:v>
                </c:pt>
                <c:pt idx="4">
                  <c:v>4565237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0C-4D86-9674-CAFD4204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4440"/>
        <c:axId val="474067576"/>
      </c:barChart>
      <c:catAx>
        <c:axId val="4740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44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令和５年度</a:t>
            </a:r>
          </a:p>
        </c:rich>
      </c:tx>
      <c:layout>
        <c:manualLayout>
          <c:xMode val="edge"/>
          <c:yMode val="edge"/>
          <c:x val="0.35515120392559624"/>
          <c:y val="6.93317954502086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952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DA-4161-9E87-16693AD0621A}"/>
              </c:ext>
            </c:extLst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DA-4161-9E87-16693AD0621A}"/>
              </c:ext>
            </c:extLst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DA-4161-9E87-16693AD0621A}"/>
              </c:ext>
            </c:extLst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DA-4161-9E87-16693AD0621A}"/>
              </c:ext>
            </c:extLst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6DA-4161-9E87-16693AD0621A}"/>
              </c:ext>
            </c:extLst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6DA-4161-9E87-16693AD0621A}"/>
              </c:ext>
            </c:extLst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DA-4161-9E87-16693AD0621A}"/>
              </c:ext>
            </c:extLst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DA-4161-9E87-16693AD0621A}"/>
              </c:ext>
            </c:extLst>
          </c:dPt>
          <c:dLbls>
            <c:dLbl>
              <c:idx val="0"/>
              <c:layout>
                <c:manualLayout>
                  <c:x val="3.5850265552248343E-3"/>
                  <c:y val="-1.85899242596010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DA-4161-9E87-16693AD0621A}"/>
                </c:ext>
              </c:extLst>
            </c:dLbl>
            <c:dLbl>
              <c:idx val="1"/>
              <c:layout>
                <c:manualLayout>
                  <c:x val="-6.1511298429468462E-5"/>
                  <c:y val="-7.800772825696583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DA-4161-9E87-16693AD0621A}"/>
                </c:ext>
              </c:extLst>
            </c:dLbl>
            <c:dLbl>
              <c:idx val="2"/>
              <c:layout>
                <c:manualLayout>
                  <c:x val="0.13170850479133148"/>
                  <c:y val="6.87462442827285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DA-4161-9E87-16693AD0621A}"/>
                </c:ext>
              </c:extLst>
            </c:dLbl>
            <c:dLbl>
              <c:idx val="3"/>
              <c:layout>
                <c:manualLayout>
                  <c:x val="-1.2368612151329252E-2"/>
                  <c:y val="-4.87234066210848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32914518618196"/>
                      <c:h val="9.2973893962012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6DA-4161-9E87-16693AD0621A}"/>
                </c:ext>
              </c:extLst>
            </c:dLbl>
            <c:dLbl>
              <c:idx val="4"/>
              <c:layout>
                <c:manualLayout>
                  <c:x val="-9.9827711409491704E-3"/>
                  <c:y val="2.05350413557953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DA-4161-9E87-16693AD0621A}"/>
                </c:ext>
              </c:extLst>
            </c:dLbl>
            <c:dLbl>
              <c:idx val="5"/>
              <c:layout>
                <c:manualLayout>
                  <c:x val="-7.1831527388190403E-2"/>
                  <c:y val="2.22696207372155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DA-4161-9E87-16693AD0621A}"/>
                </c:ext>
              </c:extLst>
            </c:dLbl>
            <c:dLbl>
              <c:idx val="6"/>
              <c:layout>
                <c:manualLayout>
                  <c:x val="-3.4014324158847246E-2"/>
                  <c:y val="-1.45790720193685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DA-4161-9E87-16693AD0621A}"/>
                </c:ext>
              </c:extLst>
            </c:dLbl>
            <c:dLbl>
              <c:idx val="7"/>
              <c:layout>
                <c:manualLayout>
                  <c:x val="-0.13333826942518262"/>
                  <c:y val="-0.13614659419592723"/>
                </c:manualLayout>
              </c:layout>
              <c:numFmt formatCode="0.0%" sourceLinked="0"/>
              <c:spPr>
                <a:solidFill>
                  <a:srgbClr val="FFFFFF"/>
                </a:solidFill>
                <a:ln w="952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6DA-4161-9E87-16693AD0621A}"/>
                </c:ext>
              </c:extLst>
            </c:dLbl>
            <c:dLbl>
              <c:idx val="8"/>
              <c:layout>
                <c:manualLayout>
                  <c:x val="-0.10017969272828239"/>
                  <c:y val="-0.229490218335586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DA-4161-9E87-16693AD0621A}"/>
                </c:ext>
              </c:extLst>
            </c:dLbl>
            <c:dLbl>
              <c:idx val="9"/>
              <c:layout>
                <c:manualLayout>
                  <c:x val="-1.3609374777519898E-2"/>
                  <c:y val="-0.10967830513997257"/>
                </c:manualLayout>
              </c:layout>
              <c:tx>
                <c:rich>
                  <a:bodyPr/>
                  <a:lstStyle/>
                  <a:p>
                    <a:fld id="{77355239-A17D-4802-9846-2F55B9120555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11.4%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6DA-4161-9E87-16693AD0621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DA-4161-9E87-16693AD0621A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7266469</c:v>
                </c:pt>
                <c:pt idx="1">
                  <c:v>6553976</c:v>
                </c:pt>
                <c:pt idx="2">
                  <c:v>658231</c:v>
                </c:pt>
                <c:pt idx="3">
                  <c:v>22920327</c:v>
                </c:pt>
                <c:pt idx="4">
                  <c:v>4686058</c:v>
                </c:pt>
                <c:pt idx="5">
                  <c:v>3123081</c:v>
                </c:pt>
                <c:pt idx="6">
                  <c:v>3549018</c:v>
                </c:pt>
                <c:pt idx="7">
                  <c:v>34876</c:v>
                </c:pt>
                <c:pt idx="8">
                  <c:v>4356805</c:v>
                </c:pt>
                <c:pt idx="9">
                  <c:v>6804073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6DA-4161-9E87-16693AD062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32-4B54-8833-9CED7B0F30A3}"/>
                </c:ext>
              </c:extLst>
            </c:dLbl>
            <c:dLbl>
              <c:idx val="4"/>
              <c:layout>
                <c:manualLayout>
                  <c:x val="-4.7883203296032843E-2"/>
                  <c:y val="3.785159155033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97.300000000000011</c:v>
                </c:pt>
                <c:pt idx="1">
                  <c:v>90.5</c:v>
                </c:pt>
                <c:pt idx="2">
                  <c:v>88.1</c:v>
                </c:pt>
                <c:pt idx="3">
                  <c:v>91</c:v>
                </c:pt>
                <c:pt idx="4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32-4B54-8833-9CED7B0F30A3}"/>
            </c:ext>
          </c:extLst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32-4B54-8833-9CED7B0F30A3}"/>
                </c:ext>
              </c:extLst>
            </c:dLbl>
            <c:dLbl>
              <c:idx val="4"/>
              <c:layout>
                <c:manualLayout>
                  <c:x val="-1.8804326760886884E-2"/>
                  <c:y val="-8.1387915912097143E-3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32-4B54-8833-9CED7B0F30A3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24.324586457070041</c:v>
                </c:pt>
                <c:pt idx="1">
                  <c:v>23.618948180015977</c:v>
                </c:pt>
                <c:pt idx="2">
                  <c:v>22.848999784071474</c:v>
                </c:pt>
                <c:pt idx="3">
                  <c:v>23.627081097458476</c:v>
                </c:pt>
                <c:pt idx="4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32-4B54-8833-9CED7B0F30A3}"/>
            </c:ext>
          </c:extLst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32-4B54-8833-9CED7B0F30A3}"/>
                </c:ext>
              </c:extLst>
            </c:dLbl>
            <c:dLbl>
              <c:idx val="4"/>
              <c:layout>
                <c:manualLayout>
                  <c:x val="-1.9380271176221611E-2"/>
                  <c:y val="-3.158008277083605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23.424656258259137</c:v>
                </c:pt>
                <c:pt idx="1">
                  <c:v>19.891492725488519</c:v>
                </c:pt>
                <c:pt idx="2">
                  <c:v>18.445178147668244</c:v>
                </c:pt>
                <c:pt idx="3">
                  <c:v>20.009218780040243</c:v>
                </c:pt>
                <c:pt idx="4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232-4B54-8833-9CED7B0F30A3}"/>
            </c:ext>
          </c:extLst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232-4B54-8833-9CED7B0F30A3}"/>
                </c:ext>
              </c:extLst>
            </c:dLbl>
            <c:dLbl>
              <c:idx val="4"/>
              <c:layout>
                <c:manualLayout>
                  <c:x val="-1.8816098306763614E-2"/>
                  <c:y val="4.93559429800896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13.09022060932873</c:v>
                </c:pt>
                <c:pt idx="1">
                  <c:v>11.975489845729264</c:v>
                </c:pt>
                <c:pt idx="2">
                  <c:v>13.025227939758263</c:v>
                </c:pt>
                <c:pt idx="3">
                  <c:v>12.011022820267369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232-4B54-8833-9CED7B0F30A3}"/>
            </c:ext>
          </c:extLst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232-4B54-8833-9CED7B0F30A3}"/>
                </c:ext>
              </c:extLst>
            </c:dLbl>
            <c:dLbl>
              <c:idx val="4"/>
              <c:layout>
                <c:manualLayout>
                  <c:x val="-1.4711106317189937E-2"/>
                  <c:y val="7.89266035191689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17.854730111513682</c:v>
                </c:pt>
                <c:pt idx="1">
                  <c:v>17.127620451089726</c:v>
                </c:pt>
                <c:pt idx="2">
                  <c:v>15.863710789776</c:v>
                </c:pt>
                <c:pt idx="3">
                  <c:v>15.066319797797393</c:v>
                </c:pt>
                <c:pt idx="4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232-4B54-8833-9CED7B0F30A3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0720"/>
        <c:axId val="472916992"/>
      </c:lineChart>
      <c:catAx>
        <c:axId val="47291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69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0720"/>
        <c:crossesAt val="1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令和５年度歳出</a:t>
            </a:r>
          </a:p>
        </c:rich>
      </c:tx>
      <c:layout>
        <c:manualLayout>
          <c:xMode val="edge"/>
          <c:yMode val="edge"/>
          <c:x val="0.44682039208618235"/>
          <c:y val="6.2061391262262433E-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34916454201942915"/>
          <c:y val="0.23578836590333888"/>
          <c:w val="0.43490701001430615"/>
          <c:h val="0.6523605150214592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0-453B-8C57-7070BEDCF509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80-453B-8C57-7070BEDCF509}"/>
              </c:ext>
            </c:extLst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80-453B-8C57-7070BEDCF509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80-453B-8C57-7070BEDCF509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80-453B-8C57-7070BEDCF509}"/>
              </c:ext>
            </c:extLst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280-453B-8C57-7070BEDCF509}"/>
              </c:ext>
            </c:extLst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280-453B-8C57-7070BEDCF509}"/>
              </c:ext>
            </c:extLst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280-453B-8C57-7070BEDCF509}"/>
              </c:ext>
            </c:extLst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280-453B-8C57-7070BEDCF509}"/>
              </c:ext>
            </c:extLst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280-453B-8C57-7070BEDCF509}"/>
              </c:ext>
            </c:extLst>
          </c:dPt>
          <c:dLbls>
            <c:dLbl>
              <c:idx val="0"/>
              <c:layout>
                <c:manualLayout>
                  <c:x val="0.12191574765600652"/>
                  <c:y val="-0.124455408739143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0-453B-8C57-7070BEDCF509}"/>
                </c:ext>
              </c:extLst>
            </c:dLbl>
            <c:dLbl>
              <c:idx val="3"/>
              <c:layout>
                <c:manualLayout>
                  <c:x val="-7.7923443119187155E-2"/>
                  <c:y val="0.21188757897283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80-453B-8C57-7070BEDCF509}"/>
                </c:ext>
              </c:extLst>
            </c:dLbl>
            <c:dLbl>
              <c:idx val="4"/>
              <c:layout>
                <c:manualLayout>
                  <c:x val="-0.17898134626097167"/>
                  <c:y val="0.155661266863935"/>
                </c:manualLayout>
              </c:layout>
              <c:tx>
                <c:rich>
                  <a:bodyPr/>
                  <a:lstStyle/>
                  <a:p>
                    <a:fld id="{498E728E-C0CB-47F9-8BBC-88603D18027F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0.1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4280-453B-8C57-7070BEDCF509}"/>
                </c:ext>
              </c:extLst>
            </c:dLbl>
            <c:dLbl>
              <c:idx val="5"/>
              <c:layout>
                <c:manualLayout>
                  <c:x val="-0.22480209572273829"/>
                  <c:y val="4.8609258237624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80-453B-8C57-7070BEDCF509}"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80-453B-8C57-7070BEDCF509}"/>
                </c:ext>
              </c:extLst>
            </c:dLbl>
            <c:dLbl>
              <c:idx val="7"/>
              <c:layout>
                <c:manualLayout>
                  <c:x val="-1.7167381974248996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80-453B-8C57-7070BEDCF509}"/>
                </c:ext>
              </c:extLst>
            </c:dLbl>
            <c:dLbl>
              <c:idx val="8"/>
              <c:layout>
                <c:manualLayout>
                  <c:x val="-0.15690010694127313"/>
                  <c:y val="-8.0480551519042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280-453B-8C57-7070BEDCF509}"/>
                </c:ext>
              </c:extLst>
            </c:dLbl>
            <c:dLbl>
              <c:idx val="9"/>
              <c:layout>
                <c:manualLayout>
                  <c:x val="-0.16284752817014811"/>
                  <c:y val="-0.134477825464949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280-453B-8C57-7070BEDCF5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280-453B-8C57-7070BEDCF509}"/>
                </c:ext>
              </c:extLst>
            </c:dLbl>
            <c:dLbl>
              <c:idx val="11"/>
              <c:layout>
                <c:manualLayout>
                  <c:x val="-0.12975176386213527"/>
                  <c:y val="-0.13083167179209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280-453B-8C57-7070BEDCF509}"/>
                </c:ext>
              </c:extLst>
            </c:dLbl>
            <c:dLbl>
              <c:idx val="12"/>
              <c:layout>
                <c:manualLayout>
                  <c:x val="-0.12394238754465366"/>
                  <c:y val="-0.2204737709525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80-453B-8C57-7070BEDCF50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280-453B-8C57-7070BEDCF509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グラフ!$H$139:$H$152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グラフ!$I$139:$I$152</c:f>
              <c:numCache>
                <c:formatCode>#,##0_);[Red]\(#,##0\)</c:formatCode>
                <c:ptCount val="14"/>
                <c:pt idx="0">
                  <c:v>347296</c:v>
                </c:pt>
                <c:pt idx="1">
                  <c:v>10087728</c:v>
                </c:pt>
                <c:pt idx="2">
                  <c:v>31095590</c:v>
                </c:pt>
                <c:pt idx="3">
                  <c:v>3528903</c:v>
                </c:pt>
                <c:pt idx="4">
                  <c:v>27313</c:v>
                </c:pt>
                <c:pt idx="5">
                  <c:v>624790</c:v>
                </c:pt>
                <c:pt idx="6">
                  <c:v>281407</c:v>
                </c:pt>
                <c:pt idx="7">
                  <c:v>3290915</c:v>
                </c:pt>
                <c:pt idx="8">
                  <c:v>1000569</c:v>
                </c:pt>
                <c:pt idx="9">
                  <c:v>4912242</c:v>
                </c:pt>
                <c:pt idx="10">
                  <c:v>0</c:v>
                </c:pt>
                <c:pt idx="11">
                  <c:v>2842219</c:v>
                </c:pt>
                <c:pt idx="12">
                  <c:v>912775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280-453B-8C57-7070BEDCF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グラフ!$I$155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グラフ!$I$156:$I$169</c:f>
              <c:numCache>
                <c:formatCode>#,##0_);[Red]\(#,##0\)</c:formatCode>
                <c:ptCount val="14"/>
                <c:pt idx="0">
                  <c:v>355090</c:v>
                </c:pt>
                <c:pt idx="1">
                  <c:v>10350526</c:v>
                </c:pt>
                <c:pt idx="2">
                  <c:v>32448605</c:v>
                </c:pt>
                <c:pt idx="3">
                  <c:v>3965413</c:v>
                </c:pt>
                <c:pt idx="4">
                  <c:v>27558</c:v>
                </c:pt>
                <c:pt idx="5">
                  <c:v>871255</c:v>
                </c:pt>
                <c:pt idx="6">
                  <c:v>341335</c:v>
                </c:pt>
                <c:pt idx="7">
                  <c:v>3671449</c:v>
                </c:pt>
                <c:pt idx="8">
                  <c:v>1034802</c:v>
                </c:pt>
                <c:pt idx="9">
                  <c:v>5295610</c:v>
                </c:pt>
                <c:pt idx="10">
                  <c:v>3</c:v>
                </c:pt>
                <c:pt idx="11">
                  <c:v>2844075</c:v>
                </c:pt>
                <c:pt idx="12">
                  <c:v>912776</c:v>
                </c:pt>
                <c:pt idx="13">
                  <c:v>88929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B-45D1-B0B3-6E2C3A7CC3B7}"/>
            </c:ext>
          </c:extLst>
        </c:ser>
        <c:ser>
          <c:idx val="1"/>
          <c:order val="1"/>
          <c:tx>
            <c:strRef>
              <c:f>グラフ!$J$155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グラフ!$J$156:$J$169</c:f>
              <c:numCache>
                <c:formatCode>#,##0_);[Red]\(#,##0\)</c:formatCode>
                <c:ptCount val="14"/>
                <c:pt idx="0">
                  <c:v>347296</c:v>
                </c:pt>
                <c:pt idx="1">
                  <c:v>10087728</c:v>
                </c:pt>
                <c:pt idx="2">
                  <c:v>31095590</c:v>
                </c:pt>
                <c:pt idx="3">
                  <c:v>3528903</c:v>
                </c:pt>
                <c:pt idx="4">
                  <c:v>27313</c:v>
                </c:pt>
                <c:pt idx="5">
                  <c:v>624790</c:v>
                </c:pt>
                <c:pt idx="6">
                  <c:v>281407</c:v>
                </c:pt>
                <c:pt idx="7">
                  <c:v>3290915</c:v>
                </c:pt>
                <c:pt idx="8">
                  <c:v>1000569</c:v>
                </c:pt>
                <c:pt idx="9">
                  <c:v>4912242</c:v>
                </c:pt>
                <c:pt idx="10">
                  <c:v>0</c:v>
                </c:pt>
                <c:pt idx="11">
                  <c:v>2842219</c:v>
                </c:pt>
                <c:pt idx="12">
                  <c:v>912775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B-45D1-B0B3-6E2C3A7C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917384"/>
        <c:axId val="472912680"/>
      </c:barChart>
      <c:catAx>
        <c:axId val="4729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6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738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令和４年度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AA-4A6C-BDEB-4B36B4459950}"/>
              </c:ext>
            </c:extLst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AA-4A6C-BDEB-4B36B4459950}"/>
              </c:ext>
            </c:extLst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AA-4A6C-BDEB-4B36B4459950}"/>
              </c:ext>
            </c:extLst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AA-4A6C-BDEB-4B36B4459950}"/>
              </c:ext>
            </c:extLst>
          </c:dPt>
          <c:dLbls>
            <c:dLbl>
              <c:idx val="0"/>
              <c:layout>
                <c:manualLayout>
                  <c:x val="-3.7418147801685188E-3"/>
                  <c:y val="2.079477219092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9803554724041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9AA-4A6C-BDEB-4B36B4459950}"/>
                </c:ext>
              </c:extLst>
            </c:dLbl>
            <c:dLbl>
              <c:idx val="1"/>
              <c:layout>
                <c:manualLayout>
                  <c:x val="0.16086989126359205"/>
                  <c:y val="8.0001509767031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1777429627293"/>
                      <c:h val="0.126888419051326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9AA-4A6C-BDEB-4B36B4459950}"/>
                </c:ext>
              </c:extLst>
            </c:dLbl>
            <c:dLbl>
              <c:idx val="2"/>
              <c:layout>
                <c:manualLayout>
                  <c:x val="-0.17147205055869419"/>
                  <c:y val="-0.15254271383583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0710944808231"/>
                      <c:h val="0.14556258664926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9AA-4A6C-BDEB-4B36B4459950}"/>
                </c:ext>
              </c:extLst>
            </c:dLbl>
            <c:dLbl>
              <c:idx val="3"/>
              <c:layout>
                <c:manualLayout>
                  <c:x val="5.5503353362303803E-3"/>
                  <c:y val="-0.21542080906066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78694012731968"/>
                      <c:h val="0.145080744132801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9AA-4A6C-BDEB-4B36B4459950}"/>
                </c:ext>
              </c:extLst>
            </c:dLbl>
            <c:dLbl>
              <c:idx val="4"/>
              <c:layout>
                <c:manualLayout>
                  <c:x val="0.19419250302400912"/>
                  <c:y val="-0.16006988764711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8503274088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9AA-4A6C-BDEB-4B36B4459950}"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グラフ!$H$221:$H$225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グラフ!$I$221:$I$225</c:f>
              <c:numCache>
                <c:formatCode>#,##0_);[Red]\(#,##0\)</c:formatCode>
                <c:ptCount val="5"/>
                <c:pt idx="0">
                  <c:v>6809337</c:v>
                </c:pt>
                <c:pt idx="1">
                  <c:v>8227408</c:v>
                </c:pt>
                <c:pt idx="2">
                  <c:v>456341</c:v>
                </c:pt>
                <c:pt idx="3">
                  <c:v>1166992</c:v>
                </c:pt>
                <c:pt idx="4">
                  <c:v>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AA-4A6C-BDEB-4B36B44599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6.6100094428706326E-3"/>
                  <c:y val="-1.938851603281133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85-43FF-A37E-0AA1F1CB5629}"/>
                </c:ext>
              </c:extLst>
            </c:dLbl>
            <c:dLbl>
              <c:idx val="1"/>
              <c:layout>
                <c:manualLayout>
                  <c:x val="-5.404623288944406E-2"/>
                  <c:y val="-4.0025835696712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85-43FF-A37E-0AA1F1CB5629}"/>
                </c:ext>
              </c:extLst>
            </c:dLbl>
            <c:dLbl>
              <c:idx val="2"/>
              <c:layout>
                <c:manualLayout>
                  <c:x val="-4.9816756461644275E-2"/>
                  <c:y val="-3.8881004807276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85-43FF-A37E-0AA1F1CB5629}"/>
                </c:ext>
              </c:extLst>
            </c:dLbl>
            <c:dLbl>
              <c:idx val="3"/>
              <c:layout>
                <c:manualLayout>
                  <c:x val="-7.5314849099953229E-2"/>
                  <c:y val="-4.162295149347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85-43FF-A37E-0AA1F1CB5629}"/>
                </c:ext>
              </c:extLst>
            </c:dLbl>
            <c:dLbl>
              <c:idx val="4"/>
              <c:layout>
                <c:manualLayout>
                  <c:x val="-0.1236790018811388"/>
                  <c:y val="1.8855830940595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85-43FF-A37E-0AA1F1CB5629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125</c:v>
                </c:pt>
                <c:pt idx="2">
                  <c:v>118</c:v>
                </c:pt>
                <c:pt idx="3">
                  <c:v>114.99999999999999</c:v>
                </c:pt>
                <c:pt idx="4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5-43FF-A37E-0AA1F1CB5629}"/>
            </c:ext>
          </c:extLst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85-43FF-A37E-0AA1F1CB5629}"/>
                </c:ext>
              </c:extLst>
            </c:dLbl>
            <c:dLbl>
              <c:idx val="1"/>
              <c:layout>
                <c:manualLayout>
                  <c:x val="-5.9483541894373687E-2"/>
                  <c:y val="4.119854145748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85-43FF-A37E-0AA1F1CB5629}"/>
                </c:ext>
              </c:extLst>
            </c:dLbl>
            <c:dLbl>
              <c:idx val="2"/>
              <c:layout>
                <c:manualLayout>
                  <c:x val="-4.8071795558133137E-2"/>
                  <c:y val="3.7614660583534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85-43FF-A37E-0AA1F1CB5629}"/>
                </c:ext>
              </c:extLst>
            </c:dLbl>
            <c:dLbl>
              <c:idx val="3"/>
              <c:layout>
                <c:manualLayout>
                  <c:x val="-5.0668808042054231E-2"/>
                  <c:y val="4.429530201342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85-43FF-A37E-0AA1F1CB5629}"/>
                </c:ext>
              </c:extLst>
            </c:dLbl>
            <c:dLbl>
              <c:idx val="4"/>
              <c:layout>
                <c:manualLayout>
                  <c:x val="-5.1617556304045561E-2"/>
                  <c:y val="4.8502292918083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85-43FF-A37E-0AA1F1CB562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83</c:v>
                </c:pt>
                <c:pt idx="2">
                  <c:v>98</c:v>
                </c:pt>
                <c:pt idx="3">
                  <c:v>99</c:v>
                </c:pt>
                <c:pt idx="4">
                  <c:v>109.00000000000001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5-43FF-A37E-0AA1F1CB5629}"/>
            </c:ext>
          </c:extLst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85-43FF-A37E-0AA1F1CB5629}"/>
                </c:ext>
              </c:extLst>
            </c:dLbl>
            <c:dLbl>
              <c:idx val="1"/>
              <c:layout>
                <c:manualLayout>
                  <c:x val="-7.2716646963039006E-2"/>
                  <c:y val="-2.8756069920790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85-43FF-A37E-0AA1F1CB5629}"/>
                </c:ext>
              </c:extLst>
            </c:dLbl>
            <c:dLbl>
              <c:idx val="2"/>
              <c:layout>
                <c:manualLayout>
                  <c:x val="-4.6218018781646629E-2"/>
                  <c:y val="-5.1771448032083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85-43FF-A37E-0AA1F1CB5629}"/>
                </c:ext>
              </c:extLst>
            </c:dLbl>
            <c:dLbl>
              <c:idx val="3"/>
              <c:layout>
                <c:manualLayout>
                  <c:x val="-5.76158200749846E-2"/>
                  <c:y val="-4.2851392873208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85-43FF-A37E-0AA1F1CB5629}"/>
                </c:ext>
              </c:extLst>
            </c:dLbl>
            <c:dLbl>
              <c:idx val="4"/>
              <c:layout>
                <c:manualLayout>
                  <c:x val="-5.5462812190969192E-2"/>
                  <c:y val="-4.94838145231845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87157695939565"/>
                      <c:h val="6.35346756152125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A785-43FF-A37E-0AA1F1CB562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163</c:v>
                </c:pt>
                <c:pt idx="2">
                  <c:v>136</c:v>
                </c:pt>
                <c:pt idx="3">
                  <c:v>130</c:v>
                </c:pt>
                <c:pt idx="4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785-43FF-A37E-0AA1F1CB56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5816"/>
        <c:axId val="472909936"/>
      </c:lineChart>
      <c:catAx>
        <c:axId val="47291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09936"/>
        <c:crossesAt val="70"/>
        <c:auto val="1"/>
        <c:lblAlgn val="ctr"/>
        <c:lblOffset val="0"/>
        <c:tickLblSkip val="1"/>
        <c:tickMarkSkip val="1"/>
        <c:noMultiLvlLbl val="0"/>
      </c:catAx>
      <c:valAx>
        <c:axId val="472909936"/>
        <c:scaling>
          <c:orientation val="minMax"/>
          <c:max val="170"/>
          <c:min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9.3484419263456089E-2"/>
              <c:y val="4.00965315577163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72915816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47.5</c:v>
                </c:pt>
                <c:pt idx="1">
                  <c:v>31.4</c:v>
                </c:pt>
                <c:pt idx="2">
                  <c:v>39.5</c:v>
                </c:pt>
                <c:pt idx="3">
                  <c:v>40.799999999999997</c:v>
                </c:pt>
                <c:pt idx="4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C-4633-BC89-3504CFD841F8}"/>
            </c:ext>
          </c:extLst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52.5</c:v>
                </c:pt>
                <c:pt idx="1">
                  <c:v>68.599999999999994</c:v>
                </c:pt>
                <c:pt idx="2">
                  <c:v>60.5</c:v>
                </c:pt>
                <c:pt idx="3">
                  <c:v>59.2</c:v>
                </c:pt>
                <c:pt idx="4">
                  <c:v>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C-4633-BC89-3504CFD84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72911504"/>
        <c:axId val="472912288"/>
      </c:barChart>
      <c:catAx>
        <c:axId val="4729115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28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150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13753522315174"/>
          <c:y val="0.88386874729470777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7-4E45-93FC-70816853DA86}"/>
                </c:ext>
              </c:extLst>
            </c:dLbl>
            <c:dLbl>
              <c:idx val="4"/>
              <c:layout>
                <c:manualLayout>
                  <c:x val="-8.4974364505806643E-2"/>
                  <c:y val="2.91998912398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97.300000000000011</c:v>
                </c:pt>
                <c:pt idx="1">
                  <c:v>90.5</c:v>
                </c:pt>
                <c:pt idx="2">
                  <c:v>88.1</c:v>
                </c:pt>
                <c:pt idx="3">
                  <c:v>91</c:v>
                </c:pt>
                <c:pt idx="4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E-4A05-9A4C-CE2E70B6B598}"/>
            </c:ext>
          </c:extLst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37-4E45-93FC-70816853DA86}"/>
                </c:ext>
              </c:extLst>
            </c:dLbl>
            <c:dLbl>
              <c:idx val="4"/>
              <c:layout>
                <c:manualLayout>
                  <c:x val="-7.3967198312263144E-2"/>
                  <c:y val="-2.5052192066805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24.324586457070041</c:v>
                </c:pt>
                <c:pt idx="1">
                  <c:v>23.618948180015977</c:v>
                </c:pt>
                <c:pt idx="2">
                  <c:v>22.848999784071474</c:v>
                </c:pt>
                <c:pt idx="3">
                  <c:v>23.627081097458476</c:v>
                </c:pt>
                <c:pt idx="4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E-4A05-9A4C-CE2E70B6B598}"/>
            </c:ext>
          </c:extLst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37-4E45-93FC-70816853DA86}"/>
                </c:ext>
              </c:extLst>
            </c:dLbl>
            <c:dLbl>
              <c:idx val="4"/>
              <c:layout>
                <c:manualLayout>
                  <c:x val="-1.1488153021968145E-3"/>
                  <c:y val="-6.0419614567206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23.424656258259137</c:v>
                </c:pt>
                <c:pt idx="1">
                  <c:v>19.891492725488519</c:v>
                </c:pt>
                <c:pt idx="2">
                  <c:v>18.445178147668244</c:v>
                </c:pt>
                <c:pt idx="3">
                  <c:v>20.009218780040243</c:v>
                </c:pt>
                <c:pt idx="4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E-4A05-9A4C-CE2E70B6B598}"/>
            </c:ext>
          </c:extLst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37-4E45-93FC-70816853DA86}"/>
                </c:ext>
              </c:extLst>
            </c:dLbl>
            <c:dLbl>
              <c:idx val="4"/>
              <c:layout>
                <c:manualLayout>
                  <c:x val="-7.7625283140977247E-2"/>
                  <c:y val="2.7811756088628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13.09022060932873</c:v>
                </c:pt>
                <c:pt idx="1">
                  <c:v>11.975489845729264</c:v>
                </c:pt>
                <c:pt idx="2">
                  <c:v>13.025227939758263</c:v>
                </c:pt>
                <c:pt idx="3">
                  <c:v>12.011022820267369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CE-4A05-9A4C-CE2E70B6B598}"/>
            </c:ext>
          </c:extLst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37-4E45-93FC-70816853DA86}"/>
                </c:ext>
              </c:extLst>
            </c:dLbl>
            <c:dLbl>
              <c:idx val="4"/>
              <c:layout>
                <c:manualLayout>
                  <c:x val="-8.1244022579369357E-2"/>
                  <c:y val="1.3855604201694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令　和　元　年　度</c:v>
                </c:pt>
                <c:pt idx="1">
                  <c:v>令　和　2　年　度</c:v>
                </c:pt>
                <c:pt idx="2">
                  <c:v>令　和　3　年　度</c:v>
                </c:pt>
                <c:pt idx="3">
                  <c:v>令　和　4　年　度</c:v>
                </c:pt>
                <c:pt idx="4">
                  <c:v>令　和　5　年　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17.854730111513682</c:v>
                </c:pt>
                <c:pt idx="1">
                  <c:v>17.127620451089726</c:v>
                </c:pt>
                <c:pt idx="2">
                  <c:v>15.863710789776</c:v>
                </c:pt>
                <c:pt idx="3">
                  <c:v>15.066319797797393</c:v>
                </c:pt>
                <c:pt idx="4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CE-4A05-9A4C-CE2E70B6B598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0720"/>
        <c:axId val="472916992"/>
      </c:lineChart>
      <c:catAx>
        <c:axId val="47291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69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0720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令和５年度歳入</a:t>
            </a:r>
          </a:p>
        </c:rich>
      </c:tx>
      <c:layout>
        <c:manualLayout>
          <c:xMode val="edge"/>
          <c:yMode val="edge"/>
          <c:x val="0.40843510009513523"/>
          <c:y val="0.10570659473319675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911300218893103"/>
          <c:y val="0.21385423868348999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97-4905-B9A0-1BC26DAB8935}"/>
              </c:ext>
            </c:extLst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97-4905-B9A0-1BC26DAB8935}"/>
              </c:ext>
            </c:extLst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97-4905-B9A0-1BC26DAB8935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97-4905-B9A0-1BC26DAB8935}"/>
              </c:ext>
            </c:extLst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97-4905-B9A0-1BC26DAB8935}"/>
              </c:ext>
            </c:extLst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997-4905-B9A0-1BC26DAB8935}"/>
              </c:ext>
            </c:extLst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997-4905-B9A0-1BC26DAB8935}"/>
              </c:ext>
            </c:extLst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997-4905-B9A0-1BC26DAB8935}"/>
              </c:ext>
            </c:extLst>
          </c:dPt>
          <c:dLbls>
            <c:dLbl>
              <c:idx val="0"/>
              <c:layout>
                <c:manualLayout>
                  <c:x val="1.5616767877712776E-3"/>
                  <c:y val="-1.21100269941684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97-4905-B9A0-1BC26DAB8935}"/>
                </c:ext>
              </c:extLst>
            </c:dLbl>
            <c:dLbl>
              <c:idx val="1"/>
              <c:layout>
                <c:manualLayout>
                  <c:x val="0.10714272320150535"/>
                  <c:y val="3.99928393331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97-4905-B9A0-1BC26DAB8935}"/>
                </c:ext>
              </c:extLst>
            </c:dLbl>
            <c:dLbl>
              <c:idx val="2"/>
              <c:layout>
                <c:manualLayout>
                  <c:x val="9.4715981927720044E-3"/>
                  <c:y val="2.1183210039357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97-4905-B9A0-1BC26DAB8935}"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97-4905-B9A0-1BC26DAB8935}"/>
                </c:ext>
              </c:extLst>
            </c:dLbl>
            <c:dLbl>
              <c:idx val="4"/>
              <c:layout>
                <c:manualLayout>
                  <c:x val="-0.12260933786321002"/>
                  <c:y val="0.16113453639404607"/>
                </c:manualLayout>
              </c:layout>
              <c:tx>
                <c:rich>
                  <a:bodyPr/>
                  <a:lstStyle/>
                  <a:p>
                    <a:fld id="{B11299FC-D191-42D9-A985-9D3F4702A4E4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07172726064279"/>
                      <c:h val="8.559744345305556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997-4905-B9A0-1BC26DAB8935}"/>
                </c:ext>
              </c:extLst>
            </c:dLbl>
            <c:dLbl>
              <c:idx val="5"/>
              <c:layout>
                <c:manualLayout>
                  <c:x val="-0.13101291748254315"/>
                  <c:y val="4.9973769979462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97-4905-B9A0-1BC26DAB8935}"/>
                </c:ext>
              </c:extLst>
            </c:dLbl>
            <c:dLbl>
              <c:idx val="6"/>
              <c:layout>
                <c:manualLayout>
                  <c:x val="-0.12834391281501442"/>
                  <c:y val="-4.33926535336259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97-4905-B9A0-1BC26DAB8935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0.00</c:formatCode>
                <c:ptCount val="8"/>
                <c:pt idx="0">
                  <c:v>27.183264565147102</c:v>
                </c:pt>
                <c:pt idx="1">
                  <c:v>1.7793626755206067</c:v>
                </c:pt>
                <c:pt idx="2">
                  <c:v>9.3766776347009628</c:v>
                </c:pt>
                <c:pt idx="3">
                  <c:v>16.970554961059907</c:v>
                </c:pt>
                <c:pt idx="4">
                  <c:v>4.7504358439212204</c:v>
                </c:pt>
                <c:pt idx="5">
                  <c:v>9.9323362046164245</c:v>
                </c:pt>
                <c:pt idx="6">
                  <c:v>2.1686338268127905</c:v>
                </c:pt>
                <c:pt idx="7">
                  <c:v>27.838734288220984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997-4905-B9A0-1BC26DAB89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4236032637984373"/>
          <c:h val="0.74812693708411526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グラフ!$I$244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107380888212302E-2"/>
                  <c:y val="-2.744480176974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2C-435E-99CF-F4B65D112B10}"/>
                </c:ext>
              </c:extLst>
            </c:dLbl>
            <c:dLbl>
              <c:idx val="1"/>
              <c:layout>
                <c:manualLayout>
                  <c:x val="-5.851071113798105E-2"/>
                  <c:y val="-3.059937668580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2C-435E-99CF-F4B65D112B10}"/>
                </c:ext>
              </c:extLst>
            </c:dLbl>
            <c:dLbl>
              <c:idx val="3"/>
              <c:layout>
                <c:manualLayout>
                  <c:x val="-0.10291404138774975"/>
                  <c:y val="-3.375395160186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2C-435E-99CF-F4B65D112B10}"/>
                </c:ext>
              </c:extLst>
            </c:dLbl>
            <c:dLbl>
              <c:idx val="4"/>
              <c:layout>
                <c:manualLayout>
                  <c:x val="-0.1302492683630152"/>
                  <c:y val="-3.3729383689915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2C-435E-99CF-F4B65D112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グラフ!$I$245:$I$249</c:f>
              <c:numCache>
                <c:formatCode>#,##0_ </c:formatCode>
                <c:ptCount val="5"/>
                <c:pt idx="0">
                  <c:v>140979.05599581992</c:v>
                </c:pt>
                <c:pt idx="1">
                  <c:v>145581.15437264994</c:v>
                </c:pt>
                <c:pt idx="2">
                  <c:v>144244.48363333102</c:v>
                </c:pt>
                <c:pt idx="3">
                  <c:v>155781.68854685378</c:v>
                </c:pt>
                <c:pt idx="4">
                  <c:v>145708.15588939693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2C-435E-99CF-F4B65D112B10}"/>
            </c:ext>
          </c:extLst>
        </c:ser>
        <c:ser>
          <c:idx val="1"/>
          <c:order val="1"/>
          <c:tx>
            <c:strRef>
              <c:f>グラフ!$J$244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C-435E-99CF-F4B65D112B10}"/>
                </c:ext>
              </c:extLst>
            </c:dLbl>
            <c:dLbl>
              <c:idx val="1"/>
              <c:layout>
                <c:manualLayout>
                  <c:x val="-5.4112245605500459E-2"/>
                  <c:y val="4.94862911996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2C-435E-99CF-F4B65D112B10}"/>
                </c:ext>
              </c:extLst>
            </c:dLbl>
            <c:dLbl>
              <c:idx val="2"/>
              <c:layout>
                <c:manualLayout>
                  <c:x val="-5.8423303007568157E-2"/>
                  <c:y val="3.064781307231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2C-435E-99CF-F4B65D112B10}"/>
                </c:ext>
              </c:extLst>
            </c:dLbl>
            <c:dLbl>
              <c:idx val="3"/>
              <c:layout>
                <c:manualLayout>
                  <c:x val="-8.4033144063422244E-2"/>
                  <c:y val="4.0234628475750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2C-435E-99CF-F4B65D112B10}"/>
                </c:ext>
              </c:extLst>
            </c:dLbl>
            <c:dLbl>
              <c:idx val="4"/>
              <c:layout>
                <c:manualLayout>
                  <c:x val="-9.4983210045576666E-2"/>
                  <c:y val="3.9688252976045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2C-435E-99CF-F4B65D112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グラフ!$J$245:$J$249</c:f>
              <c:numCache>
                <c:formatCode>#,##0_ </c:formatCode>
                <c:ptCount val="5"/>
                <c:pt idx="0">
                  <c:v>431839.6325002177</c:v>
                </c:pt>
                <c:pt idx="1">
                  <c:v>535797.20503890072</c:v>
                </c:pt>
                <c:pt idx="2">
                  <c:v>501496.19501007715</c:v>
                </c:pt>
                <c:pt idx="3">
                  <c:v>499940.18351499113</c:v>
                </c:pt>
                <c:pt idx="4">
                  <c:v>513405.15567167429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2C-435E-99CF-F4B65D112B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060520"/>
        <c:axId val="474066400"/>
      </c:lineChart>
      <c:catAx>
        <c:axId val="474060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6400"/>
        <c:scaling>
          <c:orientation val="minMax"/>
          <c:max val="55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0520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グラフ!$I$95:$I$115</c:f>
              <c:numCache>
                <c:formatCode>_ * #,##0_ ;_ * \-#,##0_ ;_ * \-_ ;_ @_ </c:formatCode>
                <c:ptCount val="21"/>
                <c:pt idx="0">
                  <c:v>16383301</c:v>
                </c:pt>
                <c:pt idx="1">
                  <c:v>185352</c:v>
                </c:pt>
                <c:pt idx="2">
                  <c:v>2649</c:v>
                </c:pt>
                <c:pt idx="3">
                  <c:v>33627</c:v>
                </c:pt>
                <c:pt idx="4">
                  <c:v>37543</c:v>
                </c:pt>
                <c:pt idx="5">
                  <c:v>262258</c:v>
                </c:pt>
                <c:pt idx="6">
                  <c:v>2814300</c:v>
                </c:pt>
                <c:pt idx="7">
                  <c:v>22438</c:v>
                </c:pt>
                <c:pt idx="8">
                  <c:v>484744</c:v>
                </c:pt>
                <c:pt idx="9">
                  <c:v>5571099</c:v>
                </c:pt>
                <c:pt idx="10">
                  <c:v>15000</c:v>
                </c:pt>
                <c:pt idx="11">
                  <c:v>225429</c:v>
                </c:pt>
                <c:pt idx="12">
                  <c:v>610423</c:v>
                </c:pt>
                <c:pt idx="13">
                  <c:v>16932912</c:v>
                </c:pt>
                <c:pt idx="14">
                  <c:v>7013551</c:v>
                </c:pt>
                <c:pt idx="15">
                  <c:v>462031</c:v>
                </c:pt>
                <c:pt idx="16">
                  <c:v>905099</c:v>
                </c:pt>
                <c:pt idx="17">
                  <c:v>7079736</c:v>
                </c:pt>
                <c:pt idx="18">
                  <c:v>1303339</c:v>
                </c:pt>
                <c:pt idx="19">
                  <c:v>568507</c:v>
                </c:pt>
                <c:pt idx="20">
                  <c:v>1294088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8-471C-8171-0AD085324F2A}"/>
            </c:ext>
          </c:extLst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グラフ!$J$95:$J$115</c:f>
              <c:numCache>
                <c:formatCode>_ * #,##0_ ;_ * \-#,##0_ ;_ * \-_ ;_ @_ </c:formatCode>
                <c:ptCount val="21"/>
                <c:pt idx="0">
                  <c:v>16730939</c:v>
                </c:pt>
                <c:pt idx="1">
                  <c:v>191765</c:v>
                </c:pt>
                <c:pt idx="2">
                  <c:v>2658</c:v>
                </c:pt>
                <c:pt idx="3">
                  <c:v>33622</c:v>
                </c:pt>
                <c:pt idx="4">
                  <c:v>37530</c:v>
                </c:pt>
                <c:pt idx="5">
                  <c:v>250859</c:v>
                </c:pt>
                <c:pt idx="6">
                  <c:v>2814292</c:v>
                </c:pt>
                <c:pt idx="7">
                  <c:v>20922</c:v>
                </c:pt>
                <c:pt idx="8">
                  <c:v>484744</c:v>
                </c:pt>
                <c:pt idx="9">
                  <c:v>5635336</c:v>
                </c:pt>
                <c:pt idx="10">
                  <c:v>10845</c:v>
                </c:pt>
                <c:pt idx="11">
                  <c:v>227350</c:v>
                </c:pt>
                <c:pt idx="12">
                  <c:v>615124</c:v>
                </c:pt>
                <c:pt idx="13">
                  <c:v>16337005</c:v>
                </c:pt>
                <c:pt idx="14">
                  <c:v>6351981</c:v>
                </c:pt>
                <c:pt idx="15">
                  <c:v>427952</c:v>
                </c:pt>
                <c:pt idx="16">
                  <c:v>886938</c:v>
                </c:pt>
                <c:pt idx="17">
                  <c:v>5969284</c:v>
                </c:pt>
                <c:pt idx="18">
                  <c:v>1303338</c:v>
                </c:pt>
                <c:pt idx="19">
                  <c:v>697624</c:v>
                </c:pt>
                <c:pt idx="20">
                  <c:v>1069388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8-471C-8171-0AD085324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4064048"/>
        <c:axId val="474067968"/>
      </c:barChart>
      <c:catAx>
        <c:axId val="47406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 anchor="ctr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968"/>
        <c:scaling>
          <c:orientation val="minMax"/>
          <c:max val="20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048"/>
        <c:crossesAt val="1"/>
        <c:crossBetween val="between"/>
        <c:majorUnit val="50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グラフ!$H$211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6781613</c:v>
                </c:pt>
                <c:pt idx="1">
                  <c:v>6515845</c:v>
                </c:pt>
                <c:pt idx="2">
                  <c:v>6732925</c:v>
                </c:pt>
                <c:pt idx="3" formatCode="#,##0_);[Red]\(#,##0\)">
                  <c:v>6809337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1-47F1-964D-B64EFC168661}"/>
            </c:ext>
          </c:extLst>
        </c:ser>
        <c:ser>
          <c:idx val="1"/>
          <c:order val="1"/>
          <c:tx>
            <c:strRef>
              <c:f>グラフ!$H$212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7458723</c:v>
                </c:pt>
                <c:pt idx="1">
                  <c:v>7302308</c:v>
                </c:pt>
                <c:pt idx="2">
                  <c:v>8156746</c:v>
                </c:pt>
                <c:pt idx="3" formatCode="#,##0_);[Red]\(#,##0\)">
                  <c:v>8227408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1-47F1-964D-B64EFC168661}"/>
            </c:ext>
          </c:extLst>
        </c:ser>
        <c:ser>
          <c:idx val="2"/>
          <c:order val="2"/>
          <c:tx>
            <c:strRef>
              <c:f>グラフ!$H$213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0.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A1-47F1-964D-B64EFC168661}"/>
                </c:ext>
              </c:extLst>
            </c:dLbl>
            <c:dLbl>
              <c:idx val="2"/>
              <c:layout>
                <c:manualLayout>
                  <c:x val="-1.3455502053246819E-16"/>
                  <c:y val="1.142857142857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A1-47F1-964D-B64EFC168661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グラフ!$I$213:$L$213</c:f>
              <c:numCache>
                <c:formatCode>#,##0;[Red]#,##0</c:formatCode>
                <c:ptCount val="4"/>
                <c:pt idx="0">
                  <c:v>2179182</c:v>
                </c:pt>
                <c:pt idx="1">
                  <c:v>2291931</c:v>
                </c:pt>
                <c:pt idx="2">
                  <c:v>2571609</c:v>
                </c:pt>
                <c:pt idx="3" formatCode="#,##0_);[Red]\(#,##0\)">
                  <c:v>1166992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1-47F1-964D-B64EFC168661}"/>
            </c:ext>
          </c:extLst>
        </c:ser>
        <c:ser>
          <c:idx val="3"/>
          <c:order val="3"/>
          <c:tx>
            <c:strRef>
              <c:f>グラフ!$H$214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2510294011751E-3"/>
                  <c:y val="-1.84776152980877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A1-47F1-964D-B64EFC168661}"/>
                </c:ext>
              </c:extLst>
            </c:dLbl>
            <c:dLbl>
              <c:idx val="1"/>
              <c:layout>
                <c:manualLayout>
                  <c:x val="1.2583977461532905E-3"/>
                  <c:y val="-1.7993475815523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A1-47F1-964D-B64EFC168661}"/>
                </c:ext>
              </c:extLst>
            </c:dLbl>
            <c:dLbl>
              <c:idx val="2"/>
              <c:layout>
                <c:manualLayout>
                  <c:x val="-3.549519612800828E-3"/>
                  <c:y val="-1.7782227221597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A1-47F1-964D-B64EFC168661}"/>
                </c:ext>
              </c:extLst>
            </c:dLbl>
            <c:dLbl>
              <c:idx val="3"/>
              <c:layout>
                <c:manualLayout>
                  <c:x val="0"/>
                  <c:y val="-1.7142857142857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A1-47F1-964D-B64EFC168661}"/>
                </c:ext>
              </c:extLst>
            </c:dLbl>
            <c:numFmt formatCode="#,##0_);[Red]\(#,##0\)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グラフ!$I$214:$L$214</c:f>
              <c:numCache>
                <c:formatCode>#,##0;[Red]#,##0</c:formatCode>
                <c:ptCount val="4"/>
                <c:pt idx="0">
                  <c:v>425096</c:v>
                </c:pt>
                <c:pt idx="1">
                  <c:v>443017</c:v>
                </c:pt>
                <c:pt idx="2">
                  <c:v>455559</c:v>
                </c:pt>
                <c:pt idx="3" formatCode="#,##0_);[Red]\(#,##0\)">
                  <c:v>463241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A1-47F1-964D-B64EFC168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6008"/>
        <c:axId val="474064832"/>
      </c:barChart>
      <c:catAx>
        <c:axId val="47406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4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グラフ!$H$255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04-475B-92B4-6C706D460C4B}"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4-475B-92B4-6C706D460C4B}"/>
                </c:ext>
              </c:extLst>
            </c:dLbl>
            <c:dLbl>
              <c:idx val="3"/>
              <c:layout>
                <c:manualLayout>
                  <c:x val="-1.5276191621085532E-3"/>
                  <c:y val="-9.2329210646857507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04-475B-92B4-6C706D460C4B}"/>
                </c:ext>
              </c:extLst>
            </c:dLbl>
            <c:dLbl>
              <c:idx val="4"/>
              <c:layout>
                <c:manualLayout>
                  <c:x val="-2.1587425617599328E-3"/>
                  <c:y val="-3.2374064919021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4-475B-92B4-6C706D460C4B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  <c:pt idx="4">
                  <c:v>令和５年度</c:v>
                </c:pt>
              </c:strCache>
            </c:strRef>
          </c:cat>
          <c:val>
            <c:numRef>
              <c:f>グラフ!$I$255:$M$255</c:f>
              <c:numCache>
                <c:formatCode>#,##0</c:formatCode>
                <c:ptCount val="5"/>
                <c:pt idx="0">
                  <c:v>36498870</c:v>
                </c:pt>
                <c:pt idx="1">
                  <c:v>37293006</c:v>
                </c:pt>
                <c:pt idx="2">
                  <c:v>36896746</c:v>
                </c:pt>
                <c:pt idx="3" formatCode="#,##0_);[Red]\(#,##0\)">
                  <c:v>35081666</c:v>
                </c:pt>
                <c:pt idx="4">
                  <c:v>33415773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4-475B-92B4-6C706D460C4B}"/>
            </c:ext>
          </c:extLst>
        </c:ser>
        <c:ser>
          <c:idx val="1"/>
          <c:order val="1"/>
          <c:tx>
            <c:strRef>
              <c:f>グラフ!$H$256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828512635927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04-475B-92B4-6C706D460C4B}"/>
                </c:ext>
              </c:extLst>
            </c:dLbl>
            <c:dLbl>
              <c:idx val="3"/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A04-475B-92B4-6C706D460C4B}"/>
                </c:ext>
              </c:extLst>
            </c:dLbl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04-475B-92B4-6C706D460C4B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  <c:pt idx="4">
                  <c:v>令和５年度</c:v>
                </c:pt>
              </c:strCache>
            </c:strRef>
          </c:cat>
          <c:val>
            <c:numRef>
              <c:f>グラフ!$I$256:$M$256</c:f>
              <c:numCache>
                <c:formatCode>#,##0</c:formatCode>
                <c:ptCount val="5"/>
                <c:pt idx="0">
                  <c:v>4562403</c:v>
                </c:pt>
                <c:pt idx="1">
                  <c:v>4471889</c:v>
                </c:pt>
                <c:pt idx="2">
                  <c:v>4501898</c:v>
                </c:pt>
                <c:pt idx="3" formatCode="#,##0_);[Red]\(#,##0\)">
                  <c:v>4602194</c:v>
                </c:pt>
                <c:pt idx="4">
                  <c:v>4565237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04-475B-92B4-6C706D460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4440"/>
        <c:axId val="474067576"/>
      </c:barChart>
      <c:catAx>
        <c:axId val="4740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44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令和３年度歳出</a:t>
            </a:r>
          </a:p>
        </c:rich>
      </c:tx>
      <c:layout>
        <c:manualLayout>
          <c:xMode val="edge"/>
          <c:yMode val="edge"/>
          <c:x val="0.44682039208618235"/>
          <c:y val="6.2061391262262433E-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30090605627086314"/>
          <c:y val="0.18282112804568956"/>
          <c:w val="0.43490701001430615"/>
          <c:h val="0.6523605150214592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3-4F3E-AB67-7BDE8B243657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B3-4F3E-AB67-7BDE8B243657}"/>
              </c:ext>
            </c:extLst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B3-4F3E-AB67-7BDE8B24365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B3-4F3E-AB67-7BDE8B243657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B3-4F3E-AB67-7BDE8B243657}"/>
              </c:ext>
            </c:extLst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B3-4F3E-AB67-7BDE8B243657}"/>
              </c:ext>
            </c:extLst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7B3-4F3E-AB67-7BDE8B243657}"/>
              </c:ext>
            </c:extLst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7B3-4F3E-AB67-7BDE8B243657}"/>
              </c:ext>
            </c:extLst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7B3-4F3E-AB67-7BDE8B243657}"/>
              </c:ext>
            </c:extLst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7B3-4F3E-AB67-7BDE8B243657}"/>
              </c:ext>
            </c:extLst>
          </c:dPt>
          <c:dLbls>
            <c:dLbl>
              <c:idx val="0"/>
              <c:layout>
                <c:manualLayout>
                  <c:x val="0.12191574765600652"/>
                  <c:y val="-0.124455408739143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3-4F3E-AB67-7BDE8B243657}"/>
                </c:ext>
              </c:extLst>
            </c:dLbl>
            <c:dLbl>
              <c:idx val="3"/>
              <c:layout>
                <c:manualLayout>
                  <c:x val="-7.7923443119187155E-2"/>
                  <c:y val="0.21188757897283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3-4F3E-AB67-7BDE8B243657}"/>
                </c:ext>
              </c:extLst>
            </c:dLbl>
            <c:dLbl>
              <c:idx val="4"/>
              <c:layout>
                <c:manualLayout>
                  <c:x val="-0.17898134626097167"/>
                  <c:y val="0.1556612668639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B3-4F3E-AB67-7BDE8B243657}"/>
                </c:ext>
              </c:extLst>
            </c:dLbl>
            <c:dLbl>
              <c:idx val="5"/>
              <c:layout>
                <c:manualLayout>
                  <c:x val="-0.22480209572273829"/>
                  <c:y val="4.8609258237624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3-4F3E-AB67-7BDE8B243657}"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3-4F3E-AB67-7BDE8B243657}"/>
                </c:ext>
              </c:extLst>
            </c:dLbl>
            <c:dLbl>
              <c:idx val="7"/>
              <c:layout>
                <c:manualLayout>
                  <c:x val="-1.7167381974248996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3-4F3E-AB67-7BDE8B243657}"/>
                </c:ext>
              </c:extLst>
            </c:dLbl>
            <c:dLbl>
              <c:idx val="8"/>
              <c:layout>
                <c:manualLayout>
                  <c:x val="-0.14850995919965071"/>
                  <c:y val="-0.129121570790912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B3-4F3E-AB67-7BDE8B243657}"/>
                </c:ext>
              </c:extLst>
            </c:dLbl>
            <c:dLbl>
              <c:idx val="9"/>
              <c:layout>
                <c:manualLayout>
                  <c:x val="-7.6299475441106339E-3"/>
                  <c:y val="-1.71673819742489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B3-4F3E-AB67-7BDE8B2436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B3-4F3E-AB67-7BDE8B243657}"/>
                </c:ext>
              </c:extLst>
            </c:dLbl>
            <c:dLbl>
              <c:idx val="11"/>
              <c:layout>
                <c:manualLayout>
                  <c:x val="-0.12975176386213527"/>
                  <c:y val="-0.13083167179209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B3-4F3E-AB67-7BDE8B243657}"/>
                </c:ext>
              </c:extLst>
            </c:dLbl>
            <c:dLbl>
              <c:idx val="12"/>
              <c:layout>
                <c:manualLayout>
                  <c:x val="-6.2947067238912732E-2"/>
                  <c:y val="-0.172283689860655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288-409D-BB99-9D8EDC2A2695}"/>
                </c:ext>
              </c:extLst>
            </c:dLbl>
            <c:dLbl>
              <c:idx val="13"/>
              <c:layout>
                <c:manualLayout>
                  <c:x val="2.8612303290414878E-2"/>
                  <c:y val="-0.174535050071530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60A-4DC1-936B-71CC7B5972F7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グラフ!$H$139:$H$152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グラフ!$I$139:$I$152</c:f>
              <c:numCache>
                <c:formatCode>#,##0_);[Red]\(#,##0\)</c:formatCode>
                <c:ptCount val="14"/>
                <c:pt idx="0">
                  <c:v>347296</c:v>
                </c:pt>
                <c:pt idx="1">
                  <c:v>10087728</c:v>
                </c:pt>
                <c:pt idx="2">
                  <c:v>31095590</c:v>
                </c:pt>
                <c:pt idx="3">
                  <c:v>3528903</c:v>
                </c:pt>
                <c:pt idx="4">
                  <c:v>27313</c:v>
                </c:pt>
                <c:pt idx="5">
                  <c:v>624790</c:v>
                </c:pt>
                <c:pt idx="6">
                  <c:v>281407</c:v>
                </c:pt>
                <c:pt idx="7">
                  <c:v>3290915</c:v>
                </c:pt>
                <c:pt idx="8">
                  <c:v>1000569</c:v>
                </c:pt>
                <c:pt idx="9">
                  <c:v>4912242</c:v>
                </c:pt>
                <c:pt idx="10">
                  <c:v>0</c:v>
                </c:pt>
                <c:pt idx="11">
                  <c:v>2842219</c:v>
                </c:pt>
                <c:pt idx="12">
                  <c:v>912775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B3-4F3E-AB67-7BDE8B24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グラフ!$I$155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グラフ!$I$156:$I$169</c:f>
              <c:numCache>
                <c:formatCode>#,##0_);[Red]\(#,##0\)</c:formatCode>
                <c:ptCount val="14"/>
                <c:pt idx="0">
                  <c:v>355090</c:v>
                </c:pt>
                <c:pt idx="1">
                  <c:v>10350526</c:v>
                </c:pt>
                <c:pt idx="2">
                  <c:v>32448605</c:v>
                </c:pt>
                <c:pt idx="3">
                  <c:v>3965413</c:v>
                </c:pt>
                <c:pt idx="4">
                  <c:v>27558</c:v>
                </c:pt>
                <c:pt idx="5">
                  <c:v>871255</c:v>
                </c:pt>
                <c:pt idx="6">
                  <c:v>341335</c:v>
                </c:pt>
                <c:pt idx="7">
                  <c:v>3671449</c:v>
                </c:pt>
                <c:pt idx="8">
                  <c:v>1034802</c:v>
                </c:pt>
                <c:pt idx="9">
                  <c:v>5295610</c:v>
                </c:pt>
                <c:pt idx="10">
                  <c:v>3</c:v>
                </c:pt>
                <c:pt idx="11">
                  <c:v>2844075</c:v>
                </c:pt>
                <c:pt idx="12">
                  <c:v>912776</c:v>
                </c:pt>
                <c:pt idx="13">
                  <c:v>88929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E-452B-9F9E-01EEA0DC8D7F}"/>
            </c:ext>
          </c:extLst>
        </c:ser>
        <c:ser>
          <c:idx val="1"/>
          <c:order val="1"/>
          <c:tx>
            <c:strRef>
              <c:f>グラフ!$J$155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グラフ!$J$156:$J$169</c:f>
              <c:numCache>
                <c:formatCode>#,##0_);[Red]\(#,##0\)</c:formatCode>
                <c:ptCount val="14"/>
                <c:pt idx="0">
                  <c:v>347296</c:v>
                </c:pt>
                <c:pt idx="1">
                  <c:v>10087728</c:v>
                </c:pt>
                <c:pt idx="2">
                  <c:v>31095590</c:v>
                </c:pt>
                <c:pt idx="3">
                  <c:v>3528903</c:v>
                </c:pt>
                <c:pt idx="4">
                  <c:v>27313</c:v>
                </c:pt>
                <c:pt idx="5">
                  <c:v>624790</c:v>
                </c:pt>
                <c:pt idx="6">
                  <c:v>281407</c:v>
                </c:pt>
                <c:pt idx="7">
                  <c:v>3290915</c:v>
                </c:pt>
                <c:pt idx="8">
                  <c:v>1000569</c:v>
                </c:pt>
                <c:pt idx="9">
                  <c:v>4912242</c:v>
                </c:pt>
                <c:pt idx="10">
                  <c:v>0</c:v>
                </c:pt>
                <c:pt idx="11">
                  <c:v>2842219</c:v>
                </c:pt>
                <c:pt idx="12">
                  <c:v>912775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E-452B-9F9E-01EEA0DC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917384"/>
        <c:axId val="472912680"/>
      </c:barChart>
      <c:catAx>
        <c:axId val="4729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6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738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5-434A-94EE-052A67B1FDB7}"/>
              </c:ext>
            </c:extLst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F5-434A-94EE-052A67B1FDB7}"/>
              </c:ext>
            </c:extLst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F5-434A-94EE-052A67B1FDB7}"/>
              </c:ext>
            </c:extLst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F5-434A-94EE-052A67B1FDB7}"/>
              </c:ext>
            </c:extLst>
          </c:dPt>
          <c:dLbls>
            <c:dLbl>
              <c:idx val="0"/>
              <c:layout>
                <c:manualLayout>
                  <c:x val="-3.7418147801685188E-3"/>
                  <c:y val="2.079477219092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9803554724041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F5-434A-94EE-052A67B1FDB7}"/>
                </c:ext>
              </c:extLst>
            </c:dLbl>
            <c:dLbl>
              <c:idx val="1"/>
              <c:layout>
                <c:manualLayout>
                  <c:x val="8.9908296222410519E-2"/>
                  <c:y val="3.5753692798120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1777429627293"/>
                      <c:h val="0.126888419051326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F5-434A-94EE-052A67B1FDB7}"/>
                </c:ext>
              </c:extLst>
            </c:dLbl>
            <c:dLbl>
              <c:idx val="2"/>
              <c:layout>
                <c:manualLayout>
                  <c:x val="-0.17147205055869419"/>
                  <c:y val="-0.15254271383583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0710944808231"/>
                      <c:h val="0.14556258664926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BF5-434A-94EE-052A67B1FDB7}"/>
                </c:ext>
              </c:extLst>
            </c:dLbl>
            <c:dLbl>
              <c:idx val="3"/>
              <c:layout>
                <c:manualLayout>
                  <c:x val="5.5503353362303803E-3"/>
                  <c:y val="-0.21542080906066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78694012731968"/>
                      <c:h val="0.145080744132801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BF5-434A-94EE-052A67B1FDB7}"/>
                </c:ext>
              </c:extLst>
            </c:dLbl>
            <c:dLbl>
              <c:idx val="4"/>
              <c:layout>
                <c:manualLayout>
                  <c:x val="0.19419250302400912"/>
                  <c:y val="-0.16006988764711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8503274088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BF5-434A-94EE-052A67B1FDB7}"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グラフ!$H$221:$H$225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グラフ!$I$221:$I$225</c:f>
              <c:numCache>
                <c:formatCode>#,##0_);[Red]\(#,##0\)</c:formatCode>
                <c:ptCount val="5"/>
                <c:pt idx="0">
                  <c:v>6809337</c:v>
                </c:pt>
                <c:pt idx="1">
                  <c:v>8227408</c:v>
                </c:pt>
                <c:pt idx="2">
                  <c:v>456341</c:v>
                </c:pt>
                <c:pt idx="3">
                  <c:v>1166992</c:v>
                </c:pt>
                <c:pt idx="4">
                  <c:v>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5-434A-94EE-052A67B1FD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52880075542966E-2"/>
                  <c:y val="3.3855331841909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86-4026-B929-D8D9E87C48E0}"/>
                </c:ext>
              </c:extLst>
            </c:dLbl>
            <c:dLbl>
              <c:idx val="1"/>
              <c:layout>
                <c:manualLayout>
                  <c:x val="1.7719581839968301E-2"/>
                  <c:y val="-1.9145996924000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6-4026-B929-D8D9E87C48E0}"/>
                </c:ext>
              </c:extLst>
            </c:dLbl>
            <c:dLbl>
              <c:idx val="2"/>
              <c:layout>
                <c:manualLayout>
                  <c:x val="-4.547847254324131E-3"/>
                  <c:y val="-5.13014966135150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86-4026-B929-D8D9E87C48E0}"/>
                </c:ext>
              </c:extLst>
            </c:dLbl>
            <c:dLbl>
              <c:idx val="3"/>
              <c:layout>
                <c:manualLayout>
                  <c:x val="-4.5831778342473265E-3"/>
                  <c:y val="-1.6913000543186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86-4026-B929-D8D9E87C48E0}"/>
                </c:ext>
              </c:extLst>
            </c:dLbl>
            <c:dLbl>
              <c:idx val="4"/>
              <c:layout>
                <c:manualLayout>
                  <c:x val="-0.12178688416052909"/>
                  <c:y val="-7.989848105417848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86-4026-B929-D8D9E87C48E0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125</c:v>
                </c:pt>
                <c:pt idx="2">
                  <c:v>118</c:v>
                </c:pt>
                <c:pt idx="3">
                  <c:v>114.99999999999999</c:v>
                </c:pt>
                <c:pt idx="4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B-4B2C-896E-E68C6CF06DE2}"/>
            </c:ext>
          </c:extLst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86-4026-B929-D8D9E87C48E0}"/>
                </c:ext>
              </c:extLst>
            </c:dLbl>
            <c:dLbl>
              <c:idx val="1"/>
              <c:layout>
                <c:manualLayout>
                  <c:x val="-9.3477885877476519E-2"/>
                  <c:y val="-3.3372608727512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6-4026-B929-D8D9E87C48E0}"/>
                </c:ext>
              </c:extLst>
            </c:dLbl>
            <c:dLbl>
              <c:idx val="2"/>
              <c:layout>
                <c:manualLayout>
                  <c:x val="-7.827000104210359E-2"/>
                  <c:y val="-2.135899067277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86-4026-B929-D8D9E87C48E0}"/>
                </c:ext>
              </c:extLst>
            </c:dLbl>
            <c:dLbl>
              <c:idx val="3"/>
              <c:layout>
                <c:manualLayout>
                  <c:x val="-7.8397187106578697E-2"/>
                  <c:y val="-3.0275857567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86-4026-B929-D8D9E87C48E0}"/>
                </c:ext>
              </c:extLst>
            </c:dLbl>
            <c:dLbl>
              <c:idx val="4"/>
              <c:layout>
                <c:manualLayout>
                  <c:x val="-0.10481298703304681"/>
                  <c:y val="6.04337807207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83</c:v>
                </c:pt>
                <c:pt idx="2">
                  <c:v>98</c:v>
                </c:pt>
                <c:pt idx="3">
                  <c:v>99</c:v>
                </c:pt>
                <c:pt idx="4">
                  <c:v>109.00000000000001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B-4B2C-896E-E68C6CF06DE2}"/>
            </c:ext>
          </c:extLst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6-4026-B929-D8D9E87C48E0}"/>
                </c:ext>
              </c:extLst>
            </c:dLbl>
            <c:dLbl>
              <c:idx val="1"/>
              <c:layout>
                <c:manualLayout>
                  <c:x val="-5.7608143490845372E-2"/>
                  <c:y val="3.0900934118531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6-4026-B929-D8D9E87C48E0}"/>
                </c:ext>
              </c:extLst>
            </c:dLbl>
            <c:dLbl>
              <c:idx val="2"/>
              <c:layout>
                <c:manualLayout>
                  <c:x val="-5.7568656372107604E-2"/>
                  <c:y val="3.6781309720020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86-4026-B929-D8D9E87C48E0}"/>
                </c:ext>
              </c:extLst>
            </c:dLbl>
            <c:dLbl>
              <c:idx val="3"/>
              <c:layout>
                <c:manualLayout>
                  <c:x val="-8.025021401680886E-2"/>
                  <c:y val="-2.751004918410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86-4026-B929-D8D9E87C48E0}"/>
                </c:ext>
              </c:extLst>
            </c:dLbl>
            <c:dLbl>
              <c:idx val="4"/>
              <c:layout>
                <c:manualLayout>
                  <c:x val="-9.1661275403542727E-2"/>
                  <c:y val="-9.124378917176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163</c:v>
                </c:pt>
                <c:pt idx="2">
                  <c:v>136</c:v>
                </c:pt>
                <c:pt idx="3">
                  <c:v>130</c:v>
                </c:pt>
                <c:pt idx="4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B-4B2C-896E-E68C6CF06DE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5816"/>
        <c:axId val="472909936"/>
      </c:lineChart>
      <c:catAx>
        <c:axId val="47291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09936"/>
        <c:crossesAt val="70"/>
        <c:auto val="1"/>
        <c:lblAlgn val="ctr"/>
        <c:lblOffset val="0"/>
        <c:tickLblSkip val="1"/>
        <c:tickMarkSkip val="1"/>
        <c:noMultiLvlLbl val="0"/>
      </c:catAx>
      <c:valAx>
        <c:axId val="472909936"/>
        <c:scaling>
          <c:orientation val="minMax"/>
          <c:max val="150"/>
          <c:min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9.3484419263456089E-2"/>
              <c:y val="4.00965315577163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729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47.5</c:v>
                </c:pt>
                <c:pt idx="1">
                  <c:v>31.4</c:v>
                </c:pt>
                <c:pt idx="2">
                  <c:v>39.5</c:v>
                </c:pt>
                <c:pt idx="3">
                  <c:v>40.799999999999997</c:v>
                </c:pt>
                <c:pt idx="4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C-4A63-B99B-F1BC71A8FEC2}"/>
            </c:ext>
          </c:extLst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52.5</c:v>
                </c:pt>
                <c:pt idx="1">
                  <c:v>68.599999999999994</c:v>
                </c:pt>
                <c:pt idx="2">
                  <c:v>60.5</c:v>
                </c:pt>
                <c:pt idx="3">
                  <c:v>59.2</c:v>
                </c:pt>
                <c:pt idx="4">
                  <c:v>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C-4A63-B99B-F1BC71A8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72911504"/>
        <c:axId val="472912288"/>
      </c:barChart>
      <c:catAx>
        <c:axId val="4729115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28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150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13753522315174"/>
          <c:y val="0.88386874729470777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令和３年度歳入</a:t>
            </a:r>
          </a:p>
        </c:rich>
      </c:tx>
      <c:layout>
        <c:manualLayout>
          <c:xMode val="edge"/>
          <c:yMode val="edge"/>
          <c:x val="0.40843510009513523"/>
          <c:y val="0.10570659473319675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911300218893103"/>
          <c:y val="0.21385423868348999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E4-4235-AFD9-4EB43D727097}"/>
              </c:ext>
            </c:extLst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E4-4235-AFD9-4EB43D727097}"/>
              </c:ext>
            </c:extLst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E4-4235-AFD9-4EB43D727097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E4-4235-AFD9-4EB43D727097}"/>
              </c:ext>
            </c:extLst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E4-4235-AFD9-4EB43D727097}"/>
              </c:ext>
            </c:extLst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E4-4235-AFD9-4EB43D727097}"/>
              </c:ext>
            </c:extLst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1E4-4235-AFD9-4EB43D727097}"/>
              </c:ext>
            </c:extLst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1E4-4235-AFD9-4EB43D727097}"/>
              </c:ext>
            </c:extLst>
          </c:dPt>
          <c:dLbls>
            <c:dLbl>
              <c:idx val="0"/>
              <c:layout>
                <c:manualLayout>
                  <c:x val="3.6842807592394361E-2"/>
                  <c:y val="-5.0274583961629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4-4235-AFD9-4EB43D727097}"/>
                </c:ext>
              </c:extLst>
            </c:dLbl>
            <c:dLbl>
              <c:idx val="1"/>
              <c:layout>
                <c:manualLayout>
                  <c:x val="1.8939798205357593E-2"/>
                  <c:y val="7.2705144278988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4-4235-AFD9-4EB43D727097}"/>
                </c:ext>
              </c:extLst>
            </c:dLbl>
            <c:dLbl>
              <c:idx val="2"/>
              <c:layout>
                <c:manualLayout>
                  <c:x val="-9.9330519119367536E-3"/>
                  <c:y val="7.29777466312114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E4-4235-AFD9-4EB43D727097}"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E4-4235-AFD9-4EB43D727097}"/>
                </c:ext>
              </c:extLst>
            </c:dLbl>
            <c:dLbl>
              <c:idx val="4"/>
              <c:layout>
                <c:manualLayout>
                  <c:x val="-9.5266434967348324E-2"/>
                  <c:y val="0.10525092941675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E4-4235-AFD9-4EB43D727097}"/>
                </c:ext>
              </c:extLst>
            </c:dLbl>
            <c:dLbl>
              <c:idx val="5"/>
              <c:layout>
                <c:manualLayout>
                  <c:x val="-0.1080801206354092"/>
                  <c:y val="2.27134376813198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E4-4235-AFD9-4EB43D727097}"/>
                </c:ext>
              </c:extLst>
            </c:dLbl>
            <c:dLbl>
              <c:idx val="6"/>
              <c:layout>
                <c:manualLayout>
                  <c:x val="-0.10541113038923902"/>
                  <c:y val="-5.97487738660739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E4-4235-AFD9-4EB43D727097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0.00</c:formatCode>
                <c:ptCount val="8"/>
                <c:pt idx="0">
                  <c:v>27.183264565147102</c:v>
                </c:pt>
                <c:pt idx="1">
                  <c:v>1.7793626755206067</c:v>
                </c:pt>
                <c:pt idx="2">
                  <c:v>9.3766776347009628</c:v>
                </c:pt>
                <c:pt idx="3">
                  <c:v>16.970554961059907</c:v>
                </c:pt>
                <c:pt idx="4">
                  <c:v>4.7504358439212204</c:v>
                </c:pt>
                <c:pt idx="5">
                  <c:v>9.9323362046164245</c:v>
                </c:pt>
                <c:pt idx="6">
                  <c:v>2.1686338268127905</c:v>
                </c:pt>
                <c:pt idx="7">
                  <c:v>27.838734288220984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E4-4235-AFD9-4EB43D7270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4236032637984373"/>
          <c:h val="0.74812693708411526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グラフ!$I$244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107380888212302E-2"/>
                  <c:y val="-2.744480176974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0-4BA0-8318-66A7DA7B4A52}"/>
                </c:ext>
              </c:extLst>
            </c:dLbl>
            <c:dLbl>
              <c:idx val="1"/>
              <c:layout>
                <c:manualLayout>
                  <c:x val="-5.851071113798105E-2"/>
                  <c:y val="-3.059937668580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0-4BA0-8318-66A7DA7B4A52}"/>
                </c:ext>
              </c:extLst>
            </c:dLbl>
            <c:dLbl>
              <c:idx val="3"/>
              <c:layout>
                <c:manualLayout>
                  <c:x val="-0.10291404138774975"/>
                  <c:y val="-3.375395160186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C0-4BA0-8318-66A7DA7B4A52}"/>
                </c:ext>
              </c:extLst>
            </c:dLbl>
            <c:dLbl>
              <c:idx val="4"/>
              <c:layout>
                <c:manualLayout>
                  <c:x val="-0.1302492683630152"/>
                  <c:y val="-3.3729383689915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グラフ!$I$245:$I$249</c:f>
              <c:numCache>
                <c:formatCode>#,##0_ </c:formatCode>
                <c:ptCount val="5"/>
                <c:pt idx="0">
                  <c:v>140979.05599581992</c:v>
                </c:pt>
                <c:pt idx="1">
                  <c:v>145581.15437264994</c:v>
                </c:pt>
                <c:pt idx="2">
                  <c:v>144244.48363333102</c:v>
                </c:pt>
                <c:pt idx="3">
                  <c:v>155781.68854685378</c:v>
                </c:pt>
                <c:pt idx="4">
                  <c:v>145708.15588939693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F-4E92-AAC7-1B1A3B1F0F4B}"/>
            </c:ext>
          </c:extLst>
        </c:ser>
        <c:ser>
          <c:idx val="1"/>
          <c:order val="1"/>
          <c:tx>
            <c:strRef>
              <c:f>グラフ!$J$244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F-4E92-AAC7-1B1A3B1F0F4B}"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F-4E92-AAC7-1B1A3B1F0F4B}"/>
                </c:ext>
              </c:extLst>
            </c:dLbl>
            <c:dLbl>
              <c:idx val="2"/>
              <c:layout>
                <c:manualLayout>
                  <c:x val="-5.8423303007568157E-2"/>
                  <c:y val="3.064781307231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F-4E92-AAC7-1B1A3B1F0F4B}"/>
                </c:ext>
              </c:extLst>
            </c:dLbl>
            <c:dLbl>
              <c:idx val="3"/>
              <c:layout>
                <c:manualLayout>
                  <c:x val="-0.12596678739549302"/>
                  <c:y val="4.023466679622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F-4E92-AAC7-1B1A3B1F0F4B}"/>
                </c:ext>
              </c:extLst>
            </c:dLbl>
            <c:dLbl>
              <c:idx val="4"/>
              <c:layout>
                <c:manualLayout>
                  <c:x val="-0.1508946440019491"/>
                  <c:y val="1.4649218144067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  <c:pt idx="4">
                  <c:v>令和5年度</c:v>
                </c:pt>
              </c:strCache>
            </c:strRef>
          </c:cat>
          <c:val>
            <c:numRef>
              <c:f>グラフ!$J$245:$J$249</c:f>
              <c:numCache>
                <c:formatCode>#,##0_ </c:formatCode>
                <c:ptCount val="5"/>
                <c:pt idx="0">
                  <c:v>431839.6325002177</c:v>
                </c:pt>
                <c:pt idx="1">
                  <c:v>535797.20503890072</c:v>
                </c:pt>
                <c:pt idx="2">
                  <c:v>501496.19501007715</c:v>
                </c:pt>
                <c:pt idx="3">
                  <c:v>499940.18351499113</c:v>
                </c:pt>
                <c:pt idx="4">
                  <c:v>513405.15567167429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F-4E92-AAC7-1B1A3B1F0F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060520"/>
        <c:axId val="474066400"/>
      </c:lineChart>
      <c:catAx>
        <c:axId val="474060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6400"/>
        <c:scaling>
          <c:orientation val="minMax"/>
          <c:max val="55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0520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17410" name="Chart 2">
          <a:extLst>
            <a:ext uri="{FF2B5EF4-FFF2-40B4-BE49-F238E27FC236}">
              <a16:creationId xmlns:a16="http://schemas.microsoft.com/office/drawing/2014/main" id="{00000000-0008-0000-1000-000002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>
          <a:extLst>
            <a:ext uri="{FF2B5EF4-FFF2-40B4-BE49-F238E27FC236}">
              <a16:creationId xmlns:a16="http://schemas.microsoft.com/office/drawing/2014/main" id="{00000000-0008-0000-1000-000003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134</xdr:row>
      <xdr:rowOff>19050</xdr:rowOff>
    </xdr:from>
    <xdr:to>
      <xdr:col>5</xdr:col>
      <xdr:colOff>866775</xdr:colOff>
      <xdr:row>163</xdr:row>
      <xdr:rowOff>38100</xdr:rowOff>
    </xdr:to>
    <xdr:graphicFrame macro="">
      <xdr:nvGraphicFramePr>
        <xdr:cNvPr id="17412" name="Chart 4">
          <a:extLst>
            <a:ext uri="{FF2B5EF4-FFF2-40B4-BE49-F238E27FC236}">
              <a16:creationId xmlns:a16="http://schemas.microsoft.com/office/drawing/2014/main" id="{00000000-0008-0000-1000-00000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15875</xdr:rowOff>
    </xdr:from>
    <xdr:to>
      <xdr:col>5</xdr:col>
      <xdr:colOff>1000125</xdr:colOff>
      <xdr:row>195</xdr:row>
      <xdr:rowOff>109537</xdr:rowOff>
    </xdr:to>
    <xdr:graphicFrame macro="">
      <xdr:nvGraphicFramePr>
        <xdr:cNvPr id="17413" name="Chart 5">
          <a:extLst>
            <a:ext uri="{FF2B5EF4-FFF2-40B4-BE49-F238E27FC236}">
              <a16:creationId xmlns:a16="http://schemas.microsoft.com/office/drawing/2014/main" id="{00000000-0008-0000-1000-000005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>
          <a:extLst>
            <a:ext uri="{FF2B5EF4-FFF2-40B4-BE49-F238E27FC236}">
              <a16:creationId xmlns:a16="http://schemas.microsoft.com/office/drawing/2014/main" id="{00000000-0008-0000-1000-00000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>
          <a:extLst>
            <a:ext uri="{FF2B5EF4-FFF2-40B4-BE49-F238E27FC236}">
              <a16:creationId xmlns:a16="http://schemas.microsoft.com/office/drawing/2014/main" id="{00000000-0008-0000-1000-000007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867104</xdr:colOff>
      <xdr:row>6</xdr:row>
      <xdr:rowOff>28575</xdr:rowOff>
    </xdr:from>
    <xdr:to>
      <xdr:col>5</xdr:col>
      <xdr:colOff>1098176</xdr:colOff>
      <xdr:row>34</xdr:row>
      <xdr:rowOff>0</xdr:rowOff>
    </xdr:to>
    <xdr:graphicFrame macro="">
      <xdr:nvGraphicFramePr>
        <xdr:cNvPr id="17416" name="Chart 8">
          <a:extLst>
            <a:ext uri="{FF2B5EF4-FFF2-40B4-BE49-F238E27FC236}">
              <a16:creationId xmlns:a16="http://schemas.microsoft.com/office/drawing/2014/main" id="{00000000-0008-0000-1000-000008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69</xdr:row>
      <xdr:rowOff>98425</xdr:rowOff>
    </xdr:from>
    <xdr:to>
      <xdr:col>6</xdr:col>
      <xdr:colOff>214313</xdr:colOff>
      <xdr:row>99</xdr:row>
      <xdr:rowOff>142876</xdr:rowOff>
    </xdr:to>
    <xdr:graphicFrame macro="">
      <xdr:nvGraphicFramePr>
        <xdr:cNvPr id="17417" name="Chart 9">
          <a:extLst>
            <a:ext uri="{FF2B5EF4-FFF2-40B4-BE49-F238E27FC236}">
              <a16:creationId xmlns:a16="http://schemas.microsoft.com/office/drawing/2014/main" id="{00000000-0008-0000-1000-00000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3</xdr:col>
      <xdr:colOff>148166</xdr:colOff>
      <xdr:row>266</xdr:row>
      <xdr:rowOff>114299</xdr:rowOff>
    </xdr:to>
    <xdr:graphicFrame macro="">
      <xdr:nvGraphicFramePr>
        <xdr:cNvPr id="17418" name="Chart 10">
          <a:extLst>
            <a:ext uri="{FF2B5EF4-FFF2-40B4-BE49-F238E27FC236}">
              <a16:creationId xmlns:a16="http://schemas.microsoft.com/office/drawing/2014/main" id="{00000000-0008-0000-1000-00000A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1151405</xdr:colOff>
      <xdr:row>50</xdr:row>
      <xdr:rowOff>29135</xdr:rowOff>
    </xdr:from>
    <xdr:to>
      <xdr:col>1</xdr:col>
      <xdr:colOff>919443</xdr:colOff>
      <xdr:row>52</xdr:row>
      <xdr:rowOff>138392</xdr:rowOff>
    </xdr:to>
    <xdr:sp macro="" textlink="" fLocksText="0">
      <xdr:nvSpPr>
        <xdr:cNvPr id="18220" name="長方形 171">
          <a:extLst>
            <a:ext uri="{FF2B5EF4-FFF2-40B4-BE49-F238E27FC236}">
              <a16:creationId xmlns:a16="http://schemas.microsoft.com/office/drawing/2014/main" id="{00000000-0008-0000-1000-00002C470000}"/>
            </a:ext>
          </a:extLst>
        </xdr:cNvPr>
        <xdr:cNvSpPr>
          <a:spLocks noChangeArrowheads="1"/>
        </xdr:cNvSpPr>
      </xdr:nvSpPr>
      <xdr:spPr bwMode="auto">
        <a:xfrm>
          <a:off x="1151405" y="8388723"/>
          <a:ext cx="933450" cy="423022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58,814,487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258233</xdr:colOff>
      <xdr:row>84</xdr:row>
      <xdr:rowOff>90487</xdr:rowOff>
    </xdr:from>
    <xdr:to>
      <xdr:col>3</xdr:col>
      <xdr:colOff>771525</xdr:colOff>
      <xdr:row>87</xdr:row>
      <xdr:rowOff>71438</xdr:rowOff>
    </xdr:to>
    <xdr:sp macro="" textlink="" fLocksText="0">
      <xdr:nvSpPr>
        <xdr:cNvPr id="18228" name="長方形 179">
          <a:extLst>
            <a:ext uri="{FF2B5EF4-FFF2-40B4-BE49-F238E27FC236}">
              <a16:creationId xmlns:a16="http://schemas.microsoft.com/office/drawing/2014/main" id="{00000000-0008-0000-1000-000034470000}"/>
            </a:ext>
          </a:extLst>
        </xdr:cNvPr>
        <xdr:cNvSpPr>
          <a:spLocks noChangeArrowheads="1"/>
        </xdr:cNvSpPr>
      </xdr:nvSpPr>
      <xdr:spPr bwMode="auto">
        <a:xfrm>
          <a:off x="2582333" y="13549312"/>
          <a:ext cx="1675342" cy="438151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60,066,855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15875</xdr:colOff>
      <xdr:row>99</xdr:row>
      <xdr:rowOff>136526</xdr:rowOff>
    </xdr:from>
    <xdr:to>
      <xdr:col>5</xdr:col>
      <xdr:colOff>1044575</xdr:colOff>
      <xdr:row>126</xdr:row>
      <xdr:rowOff>60324</xdr:rowOff>
    </xdr:to>
    <xdr:graphicFrame macro="">
      <xdr:nvGraphicFramePr>
        <xdr:cNvPr id="17428" name="Chart 21">
          <a:extLst>
            <a:ext uri="{FF2B5EF4-FFF2-40B4-BE49-F238E27FC236}">
              <a16:creationId xmlns:a16="http://schemas.microsoft.com/office/drawing/2014/main" id="{00000000-0008-0000-1000-00001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606425</xdr:colOff>
      <xdr:row>147</xdr:row>
      <xdr:rowOff>47625</xdr:rowOff>
    </xdr:from>
    <xdr:to>
      <xdr:col>3</xdr:col>
      <xdr:colOff>504825</xdr:colOff>
      <xdr:row>150</xdr:row>
      <xdr:rowOff>126999</xdr:rowOff>
    </xdr:to>
    <xdr:sp macro="" textlink="" fLocksText="0">
      <xdr:nvSpPr>
        <xdr:cNvPr id="18230" name="長方形 182">
          <a:extLst>
            <a:ext uri="{FF2B5EF4-FFF2-40B4-BE49-F238E27FC236}">
              <a16:creationId xmlns:a16="http://schemas.microsoft.com/office/drawing/2014/main" id="{00000000-0008-0000-1000-000036470000}"/>
            </a:ext>
          </a:extLst>
        </xdr:cNvPr>
        <xdr:cNvSpPr>
          <a:spLocks noChangeArrowheads="1"/>
        </xdr:cNvSpPr>
      </xdr:nvSpPr>
      <xdr:spPr bwMode="auto">
        <a:xfrm>
          <a:off x="2930525" y="24650700"/>
          <a:ext cx="1060450" cy="536574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57,728,300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>
          <a:extLst>
            <a:ext uri="{FF2B5EF4-FFF2-40B4-BE49-F238E27FC236}">
              <a16:creationId xmlns:a16="http://schemas.microsoft.com/office/drawing/2014/main" id="{00000000-0008-0000-1000-00001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228599</xdr:colOff>
      <xdr:row>221</xdr:row>
      <xdr:rowOff>95250</xdr:rowOff>
    </xdr:from>
    <xdr:to>
      <xdr:col>5</xdr:col>
      <xdr:colOff>47624</xdr:colOff>
      <xdr:row>224</xdr:row>
      <xdr:rowOff>85725</xdr:rowOff>
    </xdr:to>
    <xdr:sp macro="" textlink="" fLocksText="0">
      <xdr:nvSpPr>
        <xdr:cNvPr id="18233" name="長方形 192">
          <a:extLst>
            <a:ext uri="{FF2B5EF4-FFF2-40B4-BE49-F238E27FC236}">
              <a16:creationId xmlns:a16="http://schemas.microsoft.com/office/drawing/2014/main" id="{00000000-0008-0000-1000-000039470000}"/>
            </a:ext>
          </a:extLst>
        </xdr:cNvPr>
        <xdr:cNvSpPr>
          <a:spLocks noChangeArrowheads="1"/>
        </xdr:cNvSpPr>
      </xdr:nvSpPr>
      <xdr:spPr bwMode="auto">
        <a:xfrm>
          <a:off x="4876799" y="35975925"/>
          <a:ext cx="9810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16,533,101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>
          <a:extLst>
            <a:ext uri="{FF2B5EF4-FFF2-40B4-BE49-F238E27FC236}">
              <a16:creationId xmlns:a16="http://schemas.microsoft.com/office/drawing/2014/main" id="{00000000-0008-0000-1000-00001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67DB208-F64D-460B-AE39-619E00DF7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B5C37DD-DF6D-40E9-98EC-A09D6DACD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19050</xdr:colOff>
      <xdr:row>134</xdr:row>
      <xdr:rowOff>19050</xdr:rowOff>
    </xdr:from>
    <xdr:to>
      <xdr:col>5</xdr:col>
      <xdr:colOff>866775</xdr:colOff>
      <xdr:row>163</xdr:row>
      <xdr:rowOff>38100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D0C6CFF-DD58-4B4E-B55F-76BBFAE78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163</xdr:row>
      <xdr:rowOff>15875</xdr:rowOff>
    </xdr:from>
    <xdr:to>
      <xdr:col>5</xdr:col>
      <xdr:colOff>1000125</xdr:colOff>
      <xdr:row>195</xdr:row>
      <xdr:rowOff>109537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DF28D82F-6A03-4435-BEFE-09C100572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65D3BC5-1497-449E-81FE-28DAF273F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89157CCA-1EBE-49CA-8F8F-104C7C97E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867104</xdr:colOff>
      <xdr:row>6</xdr:row>
      <xdr:rowOff>28575</xdr:rowOff>
    </xdr:from>
    <xdr:to>
      <xdr:col>6</xdr:col>
      <xdr:colOff>896</xdr:colOff>
      <xdr:row>34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D688908A-232C-4FEB-A481-63856561E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69</xdr:row>
      <xdr:rowOff>98425</xdr:rowOff>
    </xdr:from>
    <xdr:to>
      <xdr:col>6</xdr:col>
      <xdr:colOff>214313</xdr:colOff>
      <xdr:row>99</xdr:row>
      <xdr:rowOff>142876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17247AED-A0D7-4F99-B71E-BF1933DA4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3</xdr:col>
      <xdr:colOff>148166</xdr:colOff>
      <xdr:row>266</xdr:row>
      <xdr:rowOff>114299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C913EE94-DA74-46FA-B537-609A30C84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1132355</xdr:colOff>
      <xdr:row>48</xdr:row>
      <xdr:rowOff>86285</xdr:rowOff>
    </xdr:from>
    <xdr:to>
      <xdr:col>1</xdr:col>
      <xdr:colOff>900393</xdr:colOff>
      <xdr:row>50</xdr:row>
      <xdr:rowOff>95250</xdr:rowOff>
    </xdr:to>
    <xdr:sp macro="" textlink="" fLocksText="0">
      <xdr:nvSpPr>
        <xdr:cNvPr id="11" name="長方形 171">
          <a:extLst>
            <a:ext uri="{FF2B5EF4-FFF2-40B4-BE49-F238E27FC236}">
              <a16:creationId xmlns:a16="http://schemas.microsoft.com/office/drawing/2014/main" id="{E571335C-0A5B-48BB-A991-265115E314C4}"/>
            </a:ext>
          </a:extLst>
        </xdr:cNvPr>
        <xdr:cNvSpPr>
          <a:spLocks noChangeArrowheads="1"/>
        </xdr:cNvSpPr>
      </xdr:nvSpPr>
      <xdr:spPr bwMode="auto">
        <a:xfrm>
          <a:off x="1132355" y="7925360"/>
          <a:ext cx="930088" cy="31376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</xdr:txBody>
    </xdr:sp>
    <xdr:clientData/>
  </xdr:twoCellAnchor>
  <xdr:twoCellAnchor>
    <xdr:from>
      <xdr:col>2</xdr:col>
      <xdr:colOff>267758</xdr:colOff>
      <xdr:row>82</xdr:row>
      <xdr:rowOff>128588</xdr:rowOff>
    </xdr:from>
    <xdr:to>
      <xdr:col>3</xdr:col>
      <xdr:colOff>781050</xdr:colOff>
      <xdr:row>85</xdr:row>
      <xdr:rowOff>9526</xdr:rowOff>
    </xdr:to>
    <xdr:sp macro="" textlink="" fLocksText="0">
      <xdr:nvSpPr>
        <xdr:cNvPr id="12" name="長方形 179">
          <a:extLst>
            <a:ext uri="{FF2B5EF4-FFF2-40B4-BE49-F238E27FC236}">
              <a16:creationId xmlns:a16="http://schemas.microsoft.com/office/drawing/2014/main" id="{921D2560-349B-41DD-92FB-CF600F727F59}"/>
            </a:ext>
          </a:extLst>
        </xdr:cNvPr>
        <xdr:cNvSpPr>
          <a:spLocks noChangeArrowheads="1"/>
        </xdr:cNvSpPr>
      </xdr:nvSpPr>
      <xdr:spPr bwMode="auto">
        <a:xfrm>
          <a:off x="2591858" y="13282613"/>
          <a:ext cx="1675342" cy="338138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0</xdr:col>
      <xdr:colOff>15875</xdr:colOff>
      <xdr:row>99</xdr:row>
      <xdr:rowOff>136526</xdr:rowOff>
    </xdr:from>
    <xdr:to>
      <xdr:col>5</xdr:col>
      <xdr:colOff>1044575</xdr:colOff>
      <xdr:row>126</xdr:row>
      <xdr:rowOff>60324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DDE2E7F2-F1F1-4C16-9288-D5FD3B7F1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984250</xdr:colOff>
      <xdr:row>146</xdr:row>
      <xdr:rowOff>99485</xdr:rowOff>
    </xdr:from>
    <xdr:to>
      <xdr:col>3</xdr:col>
      <xdr:colOff>704850</xdr:colOff>
      <xdr:row>149</xdr:row>
      <xdr:rowOff>114301</xdr:rowOff>
    </xdr:to>
    <xdr:sp macro="" textlink="" fLocksText="0">
      <xdr:nvSpPr>
        <xdr:cNvPr id="14" name="長方形 182">
          <a:extLst>
            <a:ext uri="{FF2B5EF4-FFF2-40B4-BE49-F238E27FC236}">
              <a16:creationId xmlns:a16="http://schemas.microsoft.com/office/drawing/2014/main" id="{8947B8BB-CF90-410E-A017-1FE4EC15D057}"/>
            </a:ext>
          </a:extLst>
        </xdr:cNvPr>
        <xdr:cNvSpPr>
          <a:spLocks noChangeArrowheads="1"/>
        </xdr:cNvSpPr>
      </xdr:nvSpPr>
      <xdr:spPr bwMode="auto">
        <a:xfrm>
          <a:off x="3308350" y="24550160"/>
          <a:ext cx="882650" cy="472016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5" name="Chart 23">
          <a:extLst>
            <a:ext uri="{FF2B5EF4-FFF2-40B4-BE49-F238E27FC236}">
              <a16:creationId xmlns:a16="http://schemas.microsoft.com/office/drawing/2014/main" id="{FCBDF157-E578-4764-8388-9B10D0A1B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209549</xdr:colOff>
      <xdr:row>220</xdr:row>
      <xdr:rowOff>9525</xdr:rowOff>
    </xdr:from>
    <xdr:to>
      <xdr:col>5</xdr:col>
      <xdr:colOff>28574</xdr:colOff>
      <xdr:row>223</xdr:row>
      <xdr:rowOff>0</xdr:rowOff>
    </xdr:to>
    <xdr:sp macro="" textlink="" fLocksText="0">
      <xdr:nvSpPr>
        <xdr:cNvPr id="16" name="長方形 192">
          <a:extLst>
            <a:ext uri="{FF2B5EF4-FFF2-40B4-BE49-F238E27FC236}">
              <a16:creationId xmlns:a16="http://schemas.microsoft.com/office/drawing/2014/main" id="{51C7385A-9A35-4162-A7F1-8C3DCFDB82F5}"/>
            </a:ext>
          </a:extLst>
        </xdr:cNvPr>
        <xdr:cNvSpPr>
          <a:spLocks noChangeArrowheads="1"/>
        </xdr:cNvSpPr>
      </xdr:nvSpPr>
      <xdr:spPr bwMode="auto">
        <a:xfrm>
          <a:off x="4857749" y="35737800"/>
          <a:ext cx="9810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" name="Chart 28">
          <a:extLst>
            <a:ext uri="{FF2B5EF4-FFF2-40B4-BE49-F238E27FC236}">
              <a16:creationId xmlns:a16="http://schemas.microsoft.com/office/drawing/2014/main" id="{702CB352-4479-494F-9344-6D0E0D52C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228600</xdr:colOff>
      <xdr:row>52</xdr:row>
      <xdr:rowOff>76200</xdr:rowOff>
    </xdr:from>
    <xdr:to>
      <xdr:col>1</xdr:col>
      <xdr:colOff>723900</xdr:colOff>
      <xdr:row>54</xdr:row>
      <xdr:rowOff>142875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784689-993F-4B4A-A1D6-F7548981D141}"/>
            </a:ext>
          </a:extLst>
        </xdr:cNvPr>
        <xdr:cNvSpPr txBox="1"/>
      </xdr:nvSpPr>
      <xdr:spPr>
        <a:xfrm>
          <a:off x="1390650" y="8524875"/>
          <a:ext cx="495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</a:p>
      </xdr:txBody>
    </xdr:sp>
    <xdr:clientData/>
  </xdr:twoCellAnchor>
  <xdr:twoCellAnchor>
    <xdr:from>
      <xdr:col>0</xdr:col>
      <xdr:colOff>1114425</xdr:colOff>
      <xdr:row>50</xdr:row>
      <xdr:rowOff>57150</xdr:rowOff>
    </xdr:from>
    <xdr:to>
      <xdr:col>2</xdr:col>
      <xdr:colOff>180974</xdr:colOff>
      <xdr:row>53</xdr:row>
      <xdr:rowOff>9525</xdr:rowOff>
    </xdr:to>
    <xdr:sp macro="" textlink="$I$40">
      <xdr:nvSpPr>
        <xdr:cNvPr id="18" name="テキスト ボックス 17">
          <a:extLst>
            <a:ext uri="{FF2B5EF4-FFF2-40B4-BE49-F238E27FC236}">
              <a16:creationId xmlns:a16="http://schemas.microsoft.com/office/drawing/2014/main" id="{A182B672-424B-48DA-8048-91A0B183D19E}"/>
            </a:ext>
          </a:extLst>
        </xdr:cNvPr>
        <xdr:cNvSpPr txBox="1"/>
      </xdr:nvSpPr>
      <xdr:spPr>
        <a:xfrm>
          <a:off x="1114425" y="8201025"/>
          <a:ext cx="1390649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AD74537-054E-4CE2-800E-7A009E77CA31}" type="TxLink">
            <a:rPr kumimoji="1" lang="en-US" altLang="en-US" sz="14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59,952,914 </a:t>
          </a:fld>
          <a:endParaRPr kumimoji="1" lang="ja-JP" altLang="en-US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523875</xdr:colOff>
      <xdr:row>84</xdr:row>
      <xdr:rowOff>85725</xdr:rowOff>
    </xdr:from>
    <xdr:to>
      <xdr:col>4</xdr:col>
      <xdr:colOff>19050</xdr:colOff>
      <xdr:row>86</xdr:row>
      <xdr:rowOff>114300</xdr:rowOff>
    </xdr:to>
    <xdr:sp macro="" textlink="$J$83">
      <xdr:nvSpPr>
        <xdr:cNvPr id="20" name="テキスト ボックス 19">
          <a:extLst>
            <a:ext uri="{FF2B5EF4-FFF2-40B4-BE49-F238E27FC236}">
              <a16:creationId xmlns:a16="http://schemas.microsoft.com/office/drawing/2014/main" id="{82B9B053-91EA-4082-A01B-F0F3D49F2145}"/>
            </a:ext>
          </a:extLst>
        </xdr:cNvPr>
        <xdr:cNvSpPr txBox="1"/>
      </xdr:nvSpPr>
      <xdr:spPr>
        <a:xfrm>
          <a:off x="2847975" y="13544550"/>
          <a:ext cx="18192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D5EEAF-164C-4B7B-AD1A-B95B1DD63326}" type="TxLink">
            <a:rPr kumimoji="1" lang="en-US" altLang="en-US" sz="14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 60,099,496 </a:t>
          </a:fld>
          <a:endParaRPr kumimoji="1" lang="ja-JP" altLang="en-US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952500</xdr:colOff>
      <xdr:row>149</xdr:row>
      <xdr:rowOff>57151</xdr:rowOff>
    </xdr:from>
    <xdr:to>
      <xdr:col>4</xdr:col>
      <xdr:colOff>247650</xdr:colOff>
      <xdr:row>152</xdr:row>
      <xdr:rowOff>95251</xdr:rowOff>
    </xdr:to>
    <xdr:sp macro="" textlink="グラフ!$I$138">
      <xdr:nvSpPr>
        <xdr:cNvPr id="21" name="テキスト ボックス 20">
          <a:extLst>
            <a:ext uri="{FF2B5EF4-FFF2-40B4-BE49-F238E27FC236}">
              <a16:creationId xmlns:a16="http://schemas.microsoft.com/office/drawing/2014/main" id="{A65C875B-6096-4FA6-9E96-80B2E26879F7}"/>
            </a:ext>
          </a:extLst>
        </xdr:cNvPr>
        <xdr:cNvSpPr txBox="1"/>
      </xdr:nvSpPr>
      <xdr:spPr>
        <a:xfrm>
          <a:off x="3276600" y="24965026"/>
          <a:ext cx="161925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DBEC98-2BAA-4667-A883-BA46DB4264C7}" type="TxLink">
            <a:rPr kumimoji="1" lang="en-US" altLang="en-US" sz="14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58,951,747 </a:t>
          </a:fld>
          <a:endParaRPr kumimoji="1" lang="ja-JP" altLang="en-US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209550</xdr:colOff>
      <xdr:row>221</xdr:row>
      <xdr:rowOff>104776</xdr:rowOff>
    </xdr:from>
    <xdr:to>
      <xdr:col>5</xdr:col>
      <xdr:colOff>838200</xdr:colOff>
      <xdr:row>224</xdr:row>
      <xdr:rowOff>28576</xdr:rowOff>
    </xdr:to>
    <xdr:sp macro="" textlink="$I$226">
      <xdr:nvSpPr>
        <xdr:cNvPr id="22" name="テキスト ボックス 21">
          <a:extLst>
            <a:ext uri="{FF2B5EF4-FFF2-40B4-BE49-F238E27FC236}">
              <a16:creationId xmlns:a16="http://schemas.microsoft.com/office/drawing/2014/main" id="{F3AE5711-0B75-473C-89FC-3FBDED6B4DBA}"/>
            </a:ext>
          </a:extLst>
        </xdr:cNvPr>
        <xdr:cNvSpPr txBox="1"/>
      </xdr:nvSpPr>
      <xdr:spPr>
        <a:xfrm>
          <a:off x="4857750" y="35985451"/>
          <a:ext cx="17907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17BFB61-8256-4E20-B24B-7FC193478118}" type="TxLink">
            <a:rPr kumimoji="1" lang="en-US" altLang="en-US" sz="14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16,666,978</a:t>
          </a:fld>
          <a:endParaRPr kumimoji="1" lang="ja-JP" altLang="en-US" sz="14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476250</xdr:colOff>
      <xdr:row>223</xdr:row>
      <xdr:rowOff>66676</xdr:rowOff>
    </xdr:from>
    <xdr:to>
      <xdr:col>5</xdr:col>
      <xdr:colOff>561975</xdr:colOff>
      <xdr:row>226</xdr:row>
      <xdr:rowOff>28576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1E83DE5-4B07-42CD-BA61-8A66F04DE919}"/>
            </a:ext>
          </a:extLst>
        </xdr:cNvPr>
        <xdr:cNvSpPr txBox="1"/>
      </xdr:nvSpPr>
      <xdr:spPr>
        <a:xfrm>
          <a:off x="5124450" y="36252151"/>
          <a:ext cx="12477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千円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0.85837</cdr:x>
      <cdr:y>0.34764</cdr:y>
    </cdr:from>
    <cdr:to>
      <cdr:x>0.98426</cdr:x>
      <cdr:y>0.47639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383136-2C6D-43DA-9BF6-589B819BA9F6}"/>
            </a:ext>
          </a:extLst>
        </cdr:cNvPr>
        <cdr:cNvSpPr txBox="1"/>
      </cdr:nvSpPr>
      <cdr:spPr>
        <a:xfrm xmlns:a="http://schemas.openxmlformats.org/drawingml/2006/main">
          <a:off x="5715000" y="1543050"/>
          <a:ext cx="8382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0.53219</cdr:x>
      <cdr:y>0.61373</cdr:y>
    </cdr:from>
    <cdr:to>
      <cdr:x>0.6867</cdr:x>
      <cdr:y>0.72747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DD15F8F-E8B3-43D9-8318-BD6D5D7A4043}"/>
            </a:ext>
          </a:extLst>
        </cdr:cNvPr>
        <cdr:cNvSpPr txBox="1"/>
      </cdr:nvSpPr>
      <cdr:spPr>
        <a:xfrm xmlns:a="http://schemas.openxmlformats.org/drawingml/2006/main">
          <a:off x="3543301" y="2724150"/>
          <a:ext cx="1028700" cy="504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千円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0.444</cdr:x>
      <cdr:y>0.58256</cdr:y>
    </cdr:from>
    <cdr:to>
      <cdr:x>0.56461</cdr:x>
      <cdr:y>0.69441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A85E70D-9D50-47A8-B722-6DB60296EC23}"/>
            </a:ext>
          </a:extLst>
        </cdr:cNvPr>
        <cdr:cNvSpPr txBox="1"/>
      </cdr:nvSpPr>
      <cdr:spPr>
        <a:xfrm xmlns:a="http://schemas.openxmlformats.org/drawingml/2006/main">
          <a:off x="3190875" y="2778125"/>
          <a:ext cx="866775" cy="533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H32"/>
  <sheetViews>
    <sheetView tabSelected="1" view="pageBreakPreview" zoomScale="85" zoomScaleNormal="85" zoomScaleSheetLayoutView="85" workbookViewId="0">
      <selection sqref="A1:E1"/>
    </sheetView>
  </sheetViews>
  <sheetFormatPr defaultColWidth="9" defaultRowHeight="23.1" customHeight="1" x14ac:dyDescent="0.2"/>
  <cols>
    <col min="1" max="1" width="2.44140625" style="97" customWidth="1"/>
    <col min="2" max="2" width="25.6640625" style="97" customWidth="1"/>
    <col min="3" max="3" width="2.44140625" style="97" customWidth="1"/>
    <col min="4" max="8" width="30.6640625" style="97" customWidth="1"/>
    <col min="9" max="9" width="9" style="97" customWidth="1"/>
    <col min="10" max="16384" width="9" style="97"/>
  </cols>
  <sheetData>
    <row r="1" spans="1:8" ht="23.1" customHeight="1" x14ac:dyDescent="0.2">
      <c r="A1" s="660" t="s">
        <v>386</v>
      </c>
      <c r="B1" s="660"/>
      <c r="C1" s="660"/>
      <c r="D1" s="660"/>
      <c r="E1" s="660"/>
    </row>
    <row r="2" spans="1:8" ht="23.1" customHeight="1" x14ac:dyDescent="0.2">
      <c r="B2" s="99"/>
      <c r="C2" s="99"/>
      <c r="E2" s="99"/>
    </row>
    <row r="3" spans="1:8" ht="23.1" customHeight="1" x14ac:dyDescent="0.2">
      <c r="B3" s="99"/>
      <c r="C3" s="99"/>
      <c r="E3" s="99"/>
    </row>
    <row r="4" spans="1:8" ht="23.1" customHeight="1" thickBot="1" x14ac:dyDescent="0.25">
      <c r="A4" s="97" t="s">
        <v>371</v>
      </c>
      <c r="G4" s="237"/>
      <c r="H4" s="237" t="s">
        <v>0</v>
      </c>
    </row>
    <row r="5" spans="1:8" ht="40.5" customHeight="1" x14ac:dyDescent="0.2">
      <c r="A5" s="661" t="s">
        <v>1</v>
      </c>
      <c r="B5" s="662"/>
      <c r="C5" s="662"/>
      <c r="D5" s="615" t="s">
        <v>434</v>
      </c>
      <c r="E5" s="615" t="s">
        <v>419</v>
      </c>
      <c r="F5" s="615" t="s">
        <v>420</v>
      </c>
      <c r="G5" s="615" t="s">
        <v>435</v>
      </c>
      <c r="H5" s="616" t="s">
        <v>446</v>
      </c>
    </row>
    <row r="6" spans="1:8" ht="10.5" customHeight="1" x14ac:dyDescent="0.2">
      <c r="A6" s="617"/>
      <c r="B6" s="242"/>
      <c r="C6" s="243"/>
      <c r="D6" s="242"/>
      <c r="E6" s="242"/>
      <c r="F6" s="242"/>
      <c r="G6" s="242"/>
      <c r="H6" s="618"/>
    </row>
    <row r="7" spans="1:8" ht="23.1" customHeight="1" x14ac:dyDescent="0.2">
      <c r="A7" s="658" t="s">
        <v>2</v>
      </c>
      <c r="B7" s="659"/>
      <c r="C7" s="659"/>
      <c r="D7" s="619">
        <v>51934072</v>
      </c>
      <c r="E7" s="619">
        <v>64942338</v>
      </c>
      <c r="F7" s="619">
        <v>61451010</v>
      </c>
      <c r="G7" s="619">
        <v>59815018</v>
      </c>
      <c r="H7" s="620">
        <v>61435779</v>
      </c>
    </row>
    <row r="8" spans="1:8" ht="23.25" customHeight="1" x14ac:dyDescent="0.2">
      <c r="A8" s="658" t="s">
        <v>3</v>
      </c>
      <c r="B8" s="659"/>
      <c r="C8" s="659"/>
      <c r="D8" s="619">
        <v>50841634</v>
      </c>
      <c r="E8" s="619">
        <v>63449451</v>
      </c>
      <c r="F8" s="619">
        <v>58814487</v>
      </c>
      <c r="G8" s="619">
        <v>58210963</v>
      </c>
      <c r="H8" s="620">
        <v>59952914</v>
      </c>
    </row>
    <row r="9" spans="1:8" ht="23.1" customHeight="1" x14ac:dyDescent="0.2">
      <c r="A9" s="621"/>
      <c r="B9" s="622" t="s">
        <v>4</v>
      </c>
      <c r="C9" s="623"/>
      <c r="D9" s="619">
        <v>1092438</v>
      </c>
      <c r="E9" s="619">
        <v>1492887</v>
      </c>
      <c r="F9" s="619">
        <v>2636523</v>
      </c>
      <c r="G9" s="619">
        <v>1604055</v>
      </c>
      <c r="H9" s="620">
        <v>1482865</v>
      </c>
    </row>
    <row r="10" spans="1:8" ht="23.1" customHeight="1" x14ac:dyDescent="0.2">
      <c r="A10" s="658" t="s">
        <v>5</v>
      </c>
      <c r="B10" s="659"/>
      <c r="C10" s="659"/>
      <c r="D10" s="619">
        <v>772325</v>
      </c>
      <c r="E10" s="619">
        <v>1286961</v>
      </c>
      <c r="F10" s="619">
        <v>2210253</v>
      </c>
      <c r="G10" s="619">
        <v>1042657</v>
      </c>
      <c r="H10" s="620">
        <v>884306</v>
      </c>
    </row>
    <row r="11" spans="1:8" ht="23.1" customHeight="1" x14ac:dyDescent="0.2">
      <c r="A11" s="621"/>
      <c r="B11" s="622" t="s">
        <v>6</v>
      </c>
      <c r="C11" s="623"/>
      <c r="D11" s="624">
        <v>3.3</v>
      </c>
      <c r="E11" s="624">
        <v>5.3</v>
      </c>
      <c r="F11" s="624">
        <v>8.8000000000000007</v>
      </c>
      <c r="G11" s="624">
        <v>4.2</v>
      </c>
      <c r="H11" s="625">
        <v>3.4</v>
      </c>
    </row>
    <row r="12" spans="1:8" ht="23.1" customHeight="1" x14ac:dyDescent="0.2">
      <c r="A12" s="621"/>
      <c r="B12" s="622" t="s">
        <v>7</v>
      </c>
      <c r="C12" s="623"/>
      <c r="D12" s="619">
        <v>-94056</v>
      </c>
      <c r="E12" s="619">
        <v>514636</v>
      </c>
      <c r="F12" s="619">
        <v>923292</v>
      </c>
      <c r="G12" s="619">
        <v>-1167596</v>
      </c>
      <c r="H12" s="620">
        <v>-158351</v>
      </c>
    </row>
    <row r="13" spans="1:8" ht="23.1" customHeight="1" x14ac:dyDescent="0.2">
      <c r="A13" s="621"/>
      <c r="B13" s="622" t="s">
        <v>8</v>
      </c>
      <c r="C13" s="623"/>
      <c r="D13" s="619">
        <v>-1460056</v>
      </c>
      <c r="E13" s="619">
        <v>901636</v>
      </c>
      <c r="F13" s="619">
        <v>1553292</v>
      </c>
      <c r="G13" s="619">
        <v>412810</v>
      </c>
      <c r="H13" s="620">
        <v>-2272995</v>
      </c>
    </row>
    <row r="14" spans="1:8" ht="23.1" customHeight="1" x14ac:dyDescent="0.2">
      <c r="A14" s="621"/>
      <c r="B14" s="622" t="s">
        <v>9</v>
      </c>
      <c r="C14" s="623"/>
      <c r="D14" s="619">
        <v>18163761</v>
      </c>
      <c r="E14" s="619">
        <v>18792440</v>
      </c>
      <c r="F14" s="619">
        <v>19222301</v>
      </c>
      <c r="G14" s="619">
        <v>20205181</v>
      </c>
      <c r="H14" s="620">
        <v>20918442</v>
      </c>
    </row>
    <row r="15" spans="1:8" ht="23.1" customHeight="1" x14ac:dyDescent="0.2">
      <c r="A15" s="621"/>
      <c r="B15" s="622" t="s">
        <v>10</v>
      </c>
      <c r="C15" s="623"/>
      <c r="D15" s="619">
        <v>15271739</v>
      </c>
      <c r="E15" s="619">
        <v>15799117</v>
      </c>
      <c r="F15" s="619">
        <v>14634941</v>
      </c>
      <c r="G15" s="619">
        <v>15363383</v>
      </c>
      <c r="H15" s="620">
        <v>16040975</v>
      </c>
    </row>
    <row r="16" spans="1:8" ht="23.1" customHeight="1" x14ac:dyDescent="0.2">
      <c r="A16" s="621"/>
      <c r="B16" s="622" t="s">
        <v>11</v>
      </c>
      <c r="C16" s="623"/>
      <c r="D16" s="619">
        <v>23514688</v>
      </c>
      <c r="E16" s="619">
        <v>24262927</v>
      </c>
      <c r="F16" s="619">
        <v>25225300</v>
      </c>
      <c r="G16" s="619">
        <v>25066212</v>
      </c>
      <c r="H16" s="620">
        <v>25730191</v>
      </c>
    </row>
    <row r="17" spans="1:8" ht="23.1" customHeight="1" x14ac:dyDescent="0.2">
      <c r="A17" s="621"/>
      <c r="B17" s="622" t="s">
        <v>12</v>
      </c>
      <c r="C17" s="623"/>
      <c r="D17" s="626">
        <v>0.77</v>
      </c>
      <c r="E17" s="626">
        <v>0.81</v>
      </c>
      <c r="F17" s="626">
        <v>0.81</v>
      </c>
      <c r="G17" s="626">
        <v>0.79</v>
      </c>
      <c r="H17" s="627">
        <v>0.76</v>
      </c>
    </row>
    <row r="18" spans="1:8" ht="23.1" customHeight="1" x14ac:dyDescent="0.2">
      <c r="A18" s="621"/>
      <c r="B18" s="622" t="s">
        <v>13</v>
      </c>
      <c r="C18" s="623"/>
      <c r="D18" s="619">
        <v>26916074</v>
      </c>
      <c r="E18" s="619">
        <v>28392035</v>
      </c>
      <c r="F18" s="619">
        <v>31534019</v>
      </c>
      <c r="G18" s="619">
        <v>32218006</v>
      </c>
      <c r="H18" s="620">
        <v>33481719</v>
      </c>
    </row>
    <row r="19" spans="1:8" ht="23.1" customHeight="1" x14ac:dyDescent="0.2">
      <c r="A19" s="621"/>
      <c r="B19" s="622" t="s">
        <v>14</v>
      </c>
      <c r="C19" s="623"/>
      <c r="D19" s="624">
        <v>51.8</v>
      </c>
      <c r="E19" s="624">
        <v>43.7</v>
      </c>
      <c r="F19" s="624">
        <v>51.3</v>
      </c>
      <c r="G19" s="624">
        <v>53.9</v>
      </c>
      <c r="H19" s="625">
        <v>54.5</v>
      </c>
    </row>
    <row r="20" spans="1:8" ht="23.1" customHeight="1" x14ac:dyDescent="0.2">
      <c r="A20" s="658" t="s">
        <v>15</v>
      </c>
      <c r="B20" s="659"/>
      <c r="C20" s="659"/>
      <c r="D20" s="619">
        <v>24676504</v>
      </c>
      <c r="E20" s="619">
        <v>20414303</v>
      </c>
      <c r="F20" s="619">
        <v>24264875</v>
      </c>
      <c r="G20" s="619">
        <v>24417209</v>
      </c>
      <c r="H20" s="620">
        <v>26869081</v>
      </c>
    </row>
    <row r="21" spans="1:8" ht="23.1" customHeight="1" x14ac:dyDescent="0.2">
      <c r="A21" s="621"/>
      <c r="B21" s="622" t="s">
        <v>16</v>
      </c>
      <c r="C21" s="623"/>
      <c r="D21" s="624">
        <v>47.5</v>
      </c>
      <c r="E21" s="624">
        <v>31.4</v>
      </c>
      <c r="F21" s="624">
        <v>39.5</v>
      </c>
      <c r="G21" s="624">
        <v>40.799999999999997</v>
      </c>
      <c r="H21" s="625">
        <v>43.7</v>
      </c>
    </row>
    <row r="22" spans="1:8" ht="23.1" customHeight="1" x14ac:dyDescent="0.2">
      <c r="A22" s="621"/>
      <c r="B22" s="622" t="s">
        <v>17</v>
      </c>
      <c r="C22" s="623"/>
      <c r="D22" s="619">
        <v>3065857</v>
      </c>
      <c r="E22" s="619">
        <v>3126761</v>
      </c>
      <c r="F22" s="619">
        <v>3585323</v>
      </c>
      <c r="G22" s="619">
        <v>3337377</v>
      </c>
      <c r="H22" s="620">
        <v>3123081</v>
      </c>
    </row>
    <row r="23" spans="1:8" ht="23.1" customHeight="1" x14ac:dyDescent="0.2">
      <c r="A23" s="621"/>
      <c r="B23" s="622" t="s">
        <v>18</v>
      </c>
      <c r="C23" s="623"/>
      <c r="D23" s="624">
        <v>5.7</v>
      </c>
      <c r="E23" s="624">
        <v>5.2</v>
      </c>
      <c r="F23" s="624">
        <v>5.4</v>
      </c>
      <c r="G23" s="624">
        <v>5.6</v>
      </c>
      <c r="H23" s="625">
        <v>5.6</v>
      </c>
    </row>
    <row r="24" spans="1:8" ht="23.1" customHeight="1" x14ac:dyDescent="0.2">
      <c r="A24" s="621"/>
      <c r="B24" s="622" t="s">
        <v>19</v>
      </c>
      <c r="C24" s="623"/>
      <c r="D24" s="619">
        <v>22195497</v>
      </c>
      <c r="E24" s="619">
        <v>23293489</v>
      </c>
      <c r="F24" s="619">
        <v>25241440</v>
      </c>
      <c r="G24" s="619">
        <v>26736444</v>
      </c>
      <c r="H24" s="620">
        <v>25703480</v>
      </c>
    </row>
    <row r="25" spans="1:8" ht="23.1" customHeight="1" x14ac:dyDescent="0.2">
      <c r="A25" s="621"/>
      <c r="B25" s="622" t="s">
        <v>20</v>
      </c>
      <c r="C25" s="623"/>
      <c r="D25" s="619">
        <v>22410793</v>
      </c>
      <c r="E25" s="619">
        <v>23338062</v>
      </c>
      <c r="F25" s="619">
        <v>24119092</v>
      </c>
      <c r="G25" s="619">
        <v>24836475</v>
      </c>
      <c r="H25" s="620">
        <v>24674856</v>
      </c>
    </row>
    <row r="26" spans="1:8" ht="23.1" customHeight="1" x14ac:dyDescent="0.2">
      <c r="A26" s="621"/>
      <c r="B26" s="622" t="s">
        <v>21</v>
      </c>
      <c r="C26" s="623"/>
      <c r="D26" s="624">
        <v>97.3</v>
      </c>
      <c r="E26" s="624">
        <v>90.5</v>
      </c>
      <c r="F26" s="624">
        <v>88.1</v>
      </c>
      <c r="G26" s="624">
        <v>91</v>
      </c>
      <c r="H26" s="625">
        <v>95</v>
      </c>
    </row>
    <row r="27" spans="1:8" ht="23.1" customHeight="1" x14ac:dyDescent="0.2">
      <c r="A27" s="621"/>
      <c r="B27" s="622" t="s">
        <v>22</v>
      </c>
      <c r="C27" s="623"/>
      <c r="D27" s="619">
        <v>7809270</v>
      </c>
      <c r="E27" s="619">
        <v>9787786</v>
      </c>
      <c r="F27" s="619">
        <v>9514100</v>
      </c>
      <c r="G27" s="619">
        <v>13602034</v>
      </c>
      <c r="H27" s="620">
        <v>11198636</v>
      </c>
    </row>
    <row r="28" spans="1:8" ht="23.1" customHeight="1" x14ac:dyDescent="0.2">
      <c r="A28" s="621"/>
      <c r="B28" s="622" t="s">
        <v>23</v>
      </c>
      <c r="C28" s="623"/>
      <c r="D28" s="619">
        <v>36498871</v>
      </c>
      <c r="E28" s="619">
        <v>37293006</v>
      </c>
      <c r="F28" s="619">
        <v>36896746</v>
      </c>
      <c r="G28" s="619">
        <v>35081666</v>
      </c>
      <c r="H28" s="620">
        <v>33415774</v>
      </c>
    </row>
    <row r="29" spans="1:8" ht="23.1" customHeight="1" x14ac:dyDescent="0.2">
      <c r="A29" s="621"/>
      <c r="B29" s="622" t="s">
        <v>24</v>
      </c>
      <c r="C29" s="623"/>
      <c r="D29" s="619">
        <v>4998454</v>
      </c>
      <c r="E29" s="619">
        <v>4103164</v>
      </c>
      <c r="F29" s="619">
        <v>3992065</v>
      </c>
      <c r="G29" s="619">
        <v>5120880</v>
      </c>
      <c r="H29" s="620">
        <v>11976260</v>
      </c>
    </row>
    <row r="30" spans="1:8" ht="10.5" customHeight="1" thickBot="1" x14ac:dyDescent="0.25">
      <c r="A30" s="628"/>
      <c r="B30" s="629"/>
      <c r="C30" s="630"/>
      <c r="D30" s="631"/>
      <c r="E30" s="631"/>
      <c r="F30" s="631"/>
      <c r="G30" s="631"/>
      <c r="H30" s="632"/>
    </row>
    <row r="31" spans="1:8" ht="23.1" customHeight="1" x14ac:dyDescent="0.2">
      <c r="A31" s="657" t="s">
        <v>25</v>
      </c>
      <c r="B31" s="657"/>
      <c r="C31" s="657"/>
      <c r="D31" s="657"/>
      <c r="E31" s="657"/>
      <c r="H31" s="237" t="s">
        <v>26</v>
      </c>
    </row>
    <row r="32" spans="1:8" ht="23.1" customHeight="1" x14ac:dyDescent="0.2">
      <c r="A32" s="657"/>
      <c r="B32" s="657" t="s">
        <v>27</v>
      </c>
      <c r="C32" s="657"/>
      <c r="D32" s="657"/>
      <c r="E32" s="657"/>
    </row>
  </sheetData>
  <sheetProtection sheet="1" objects="1" scenarios="1"/>
  <mergeCells count="8">
    <mergeCell ref="A32:E32"/>
    <mergeCell ref="A10:C10"/>
    <mergeCell ref="A20:C20"/>
    <mergeCell ref="A31:E31"/>
    <mergeCell ref="A1:E1"/>
    <mergeCell ref="A5:C5"/>
    <mergeCell ref="A7:C7"/>
    <mergeCell ref="A8:C8"/>
  </mergeCells>
  <phoneticPr fontId="23"/>
  <conditionalFormatting sqref="A7:H29">
    <cfRule type="expression" dxfId="3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54A7-2825-4391-AAEF-652493054737}">
  <sheetPr>
    <tabColor rgb="FF00B0F0"/>
  </sheetPr>
  <dimension ref="A1:H56"/>
  <sheetViews>
    <sheetView view="pageBreakPreview" zoomScale="90" zoomScaleNormal="90" zoomScaleSheetLayoutView="90" workbookViewId="0">
      <pane xSplit="3" topLeftCell="E1" activePane="topRight" state="frozen"/>
      <selection activeCell="F1" sqref="F1"/>
      <selection pane="topRight" activeCell="F1" sqref="F1"/>
    </sheetView>
  </sheetViews>
  <sheetFormatPr defaultColWidth="9" defaultRowHeight="18.899999999999999" customHeight="1" x14ac:dyDescent="0.15"/>
  <cols>
    <col min="1" max="1" width="1.88671875" style="17" customWidth="1"/>
    <col min="2" max="2" width="2.6640625" style="17" customWidth="1"/>
    <col min="3" max="3" width="30.109375" style="17" customWidth="1"/>
    <col min="4" max="5" width="29.21875" style="17" customWidth="1"/>
    <col min="6" max="8" width="30.6640625" style="17" customWidth="1"/>
    <col min="9" max="9" width="9" style="17" customWidth="1"/>
    <col min="10" max="16384" width="9" style="17"/>
  </cols>
  <sheetData>
    <row r="1" spans="1:8" ht="12.6" thickBot="1" x14ac:dyDescent="0.2">
      <c r="A1" s="99" t="s">
        <v>387</v>
      </c>
      <c r="B1" s="99"/>
      <c r="E1" s="99"/>
      <c r="H1" s="226"/>
    </row>
    <row r="2" spans="1:8" ht="15" customHeight="1" x14ac:dyDescent="0.15">
      <c r="A2" s="815" t="s">
        <v>115</v>
      </c>
      <c r="B2" s="816"/>
      <c r="C2" s="817"/>
      <c r="D2" s="816" t="s">
        <v>491</v>
      </c>
      <c r="E2" s="817" t="s">
        <v>490</v>
      </c>
      <c r="F2" s="817" t="s">
        <v>493</v>
      </c>
      <c r="G2" s="817"/>
      <c r="H2" s="438" t="s">
        <v>116</v>
      </c>
    </row>
    <row r="3" spans="1:8" ht="20.100000000000001" customHeight="1" x14ac:dyDescent="0.15">
      <c r="A3" s="818"/>
      <c r="B3" s="805"/>
      <c r="C3" s="676"/>
      <c r="D3" s="805"/>
      <c r="E3" s="676"/>
      <c r="F3" s="424" t="s">
        <v>117</v>
      </c>
      <c r="G3" s="426" t="s">
        <v>118</v>
      </c>
      <c r="H3" s="439" t="s">
        <v>119</v>
      </c>
    </row>
    <row r="4" spans="1:8" ht="20.100000000000001" customHeight="1" x14ac:dyDescent="0.15">
      <c r="A4" s="819" t="s">
        <v>80</v>
      </c>
      <c r="B4" s="820"/>
      <c r="C4" s="821"/>
      <c r="D4" s="373">
        <v>39683860</v>
      </c>
      <c r="E4" s="373">
        <v>1571188</v>
      </c>
      <c r="F4" s="373">
        <v>3274037</v>
      </c>
      <c r="G4" s="373">
        <v>159226</v>
      </c>
      <c r="H4" s="440">
        <v>37981011</v>
      </c>
    </row>
    <row r="5" spans="1:8" ht="15.9" customHeight="1" x14ac:dyDescent="0.15">
      <c r="A5" s="441"/>
      <c r="B5" s="813" t="s">
        <v>405</v>
      </c>
      <c r="C5" s="684"/>
      <c r="D5" s="56">
        <v>35081666</v>
      </c>
      <c r="E5" s="56">
        <v>1331788</v>
      </c>
      <c r="F5" s="437">
        <v>2997680</v>
      </c>
      <c r="G5" s="437">
        <v>125382</v>
      </c>
      <c r="H5" s="442">
        <v>33415774</v>
      </c>
    </row>
    <row r="6" spans="1:8" ht="15.9" customHeight="1" x14ac:dyDescent="0.15">
      <c r="A6" s="443"/>
      <c r="B6" s="419"/>
      <c r="C6" s="425" t="s">
        <v>279</v>
      </c>
      <c r="D6" s="648">
        <v>4395043</v>
      </c>
      <c r="E6" s="377">
        <v>234100</v>
      </c>
      <c r="F6" s="377">
        <v>397754</v>
      </c>
      <c r="G6" s="377">
        <v>29218</v>
      </c>
      <c r="H6" s="442">
        <v>6186698</v>
      </c>
    </row>
    <row r="7" spans="1:8" ht="15.9" customHeight="1" x14ac:dyDescent="0.15">
      <c r="A7" s="443"/>
      <c r="B7" s="419"/>
      <c r="C7" s="436" t="s">
        <v>120</v>
      </c>
      <c r="D7" s="648">
        <v>1329870</v>
      </c>
      <c r="E7" s="377">
        <v>140000</v>
      </c>
      <c r="F7" s="377">
        <v>256887</v>
      </c>
      <c r="G7" s="377">
        <v>6125</v>
      </c>
      <c r="H7" s="442">
        <v>360624</v>
      </c>
    </row>
    <row r="8" spans="1:8" ht="15.9" customHeight="1" x14ac:dyDescent="0.15">
      <c r="A8" s="443"/>
      <c r="B8" s="419"/>
      <c r="C8" s="436" t="s">
        <v>121</v>
      </c>
      <c r="D8" s="377">
        <v>93679</v>
      </c>
      <c r="E8" s="377">
        <v>0</v>
      </c>
      <c r="F8" s="377">
        <v>30400</v>
      </c>
      <c r="G8" s="377">
        <v>1077</v>
      </c>
      <c r="H8" s="442">
        <v>63279</v>
      </c>
    </row>
    <row r="9" spans="1:8" ht="15.9" customHeight="1" x14ac:dyDescent="0.15">
      <c r="A9" s="443"/>
      <c r="B9" s="419"/>
      <c r="C9" s="436" t="s">
        <v>122</v>
      </c>
      <c r="D9" s="377">
        <v>2604474</v>
      </c>
      <c r="E9" s="377">
        <v>42400</v>
      </c>
      <c r="F9" s="377">
        <v>264600</v>
      </c>
      <c r="G9" s="377">
        <v>24130</v>
      </c>
      <c r="H9" s="442">
        <v>2382274</v>
      </c>
    </row>
    <row r="10" spans="1:8" ht="15.9" customHeight="1" x14ac:dyDescent="0.15">
      <c r="A10" s="443"/>
      <c r="B10" s="419"/>
      <c r="C10" s="436" t="s">
        <v>123</v>
      </c>
      <c r="D10" s="376">
        <v>0</v>
      </c>
      <c r="E10" s="377">
        <v>0</v>
      </c>
      <c r="F10" s="377">
        <v>0</v>
      </c>
      <c r="G10" s="377">
        <v>0</v>
      </c>
      <c r="H10" s="442">
        <v>0</v>
      </c>
    </row>
    <row r="11" spans="1:8" ht="15.9" customHeight="1" x14ac:dyDescent="0.15">
      <c r="A11" s="443"/>
      <c r="B11" s="419"/>
      <c r="C11" s="436" t="s">
        <v>124</v>
      </c>
      <c r="D11" s="376">
        <v>0</v>
      </c>
      <c r="E11" s="377">
        <v>0</v>
      </c>
      <c r="F11" s="377">
        <v>0</v>
      </c>
      <c r="G11" s="377">
        <v>0</v>
      </c>
      <c r="H11" s="442">
        <v>0</v>
      </c>
    </row>
    <row r="12" spans="1:8" ht="15.9" customHeight="1" x14ac:dyDescent="0.15">
      <c r="A12" s="443"/>
      <c r="B12" s="419"/>
      <c r="C12" s="436" t="s">
        <v>302</v>
      </c>
      <c r="D12" s="376">
        <v>0</v>
      </c>
      <c r="E12" s="377">
        <v>0</v>
      </c>
      <c r="F12" s="377">
        <v>0</v>
      </c>
      <c r="G12" s="377">
        <v>0</v>
      </c>
      <c r="H12" s="442">
        <v>0</v>
      </c>
    </row>
    <row r="13" spans="1:8" ht="15.9" customHeight="1" x14ac:dyDescent="0.15">
      <c r="A13" s="443"/>
      <c r="B13" s="419"/>
      <c r="C13" s="436" t="s">
        <v>349</v>
      </c>
      <c r="D13" s="376">
        <v>21340</v>
      </c>
      <c r="E13" s="377">
        <v>15700</v>
      </c>
      <c r="F13" s="377">
        <v>1355</v>
      </c>
      <c r="G13" s="377">
        <v>54</v>
      </c>
      <c r="H13" s="442">
        <v>35685</v>
      </c>
    </row>
    <row r="14" spans="1:8" ht="15.9" customHeight="1" x14ac:dyDescent="0.15">
      <c r="A14" s="443"/>
      <c r="B14" s="419"/>
      <c r="C14" s="436" t="s">
        <v>125</v>
      </c>
      <c r="D14" s="649">
        <v>172407</v>
      </c>
      <c r="E14" s="377">
        <v>51500</v>
      </c>
      <c r="F14" s="377">
        <v>33933</v>
      </c>
      <c r="G14" s="377">
        <v>1312</v>
      </c>
      <c r="H14" s="442">
        <v>189973</v>
      </c>
    </row>
    <row r="15" spans="1:8" ht="15.9" customHeight="1" x14ac:dyDescent="0.15">
      <c r="A15" s="443"/>
      <c r="B15" s="419"/>
      <c r="C15" s="436" t="s">
        <v>126</v>
      </c>
      <c r="D15" s="378">
        <v>0</v>
      </c>
      <c r="E15" s="377">
        <v>0</v>
      </c>
      <c r="F15" s="377">
        <v>0</v>
      </c>
      <c r="G15" s="377">
        <v>0</v>
      </c>
      <c r="H15" s="442">
        <v>0</v>
      </c>
    </row>
    <row r="16" spans="1:8" ht="15.9" customHeight="1" x14ac:dyDescent="0.15">
      <c r="A16" s="443"/>
      <c r="B16" s="419"/>
      <c r="C16" s="436" t="s">
        <v>127</v>
      </c>
      <c r="D16" s="650">
        <v>2847558</v>
      </c>
      <c r="E16" s="64">
        <v>196500</v>
      </c>
      <c r="F16" s="377">
        <v>179505</v>
      </c>
      <c r="G16" s="377">
        <v>11599</v>
      </c>
      <c r="H16" s="442">
        <v>2075839</v>
      </c>
    </row>
    <row r="17" spans="1:8" ht="15.9" customHeight="1" x14ac:dyDescent="0.15">
      <c r="A17" s="443"/>
      <c r="B17" s="419"/>
      <c r="C17" s="436" t="s">
        <v>128</v>
      </c>
      <c r="D17" s="376">
        <v>0</v>
      </c>
      <c r="E17" s="377">
        <v>0</v>
      </c>
      <c r="F17" s="377">
        <v>0</v>
      </c>
      <c r="G17" s="377">
        <v>0</v>
      </c>
      <c r="H17" s="442">
        <v>0</v>
      </c>
    </row>
    <row r="18" spans="1:8" ht="15.9" customHeight="1" x14ac:dyDescent="0.15">
      <c r="A18" s="443"/>
      <c r="B18" s="419"/>
      <c r="C18" s="436" t="s">
        <v>129</v>
      </c>
      <c r="D18" s="378">
        <v>0</v>
      </c>
      <c r="E18" s="377">
        <v>0</v>
      </c>
      <c r="F18" s="377">
        <v>0</v>
      </c>
      <c r="G18" s="377">
        <v>0</v>
      </c>
      <c r="H18" s="442">
        <v>0</v>
      </c>
    </row>
    <row r="19" spans="1:8" ht="15.9" customHeight="1" x14ac:dyDescent="0.15">
      <c r="A19" s="443"/>
      <c r="B19" s="419"/>
      <c r="C19" s="436" t="s">
        <v>130</v>
      </c>
      <c r="D19" s="378">
        <v>0</v>
      </c>
      <c r="E19" s="377">
        <v>0</v>
      </c>
      <c r="F19" s="377">
        <v>0</v>
      </c>
      <c r="G19" s="377">
        <v>0</v>
      </c>
      <c r="H19" s="442">
        <v>0</v>
      </c>
    </row>
    <row r="20" spans="1:8" ht="15.9" customHeight="1" x14ac:dyDescent="0.15">
      <c r="A20" s="443"/>
      <c r="B20" s="419"/>
      <c r="C20" s="436" t="s">
        <v>131</v>
      </c>
      <c r="D20" s="376">
        <v>0</v>
      </c>
      <c r="E20" s="377">
        <v>0</v>
      </c>
      <c r="F20" s="377">
        <v>0</v>
      </c>
      <c r="G20" s="377">
        <v>0</v>
      </c>
      <c r="H20" s="442">
        <v>0</v>
      </c>
    </row>
    <row r="21" spans="1:8" ht="15.9" customHeight="1" x14ac:dyDescent="0.15">
      <c r="A21" s="443"/>
      <c r="B21" s="419"/>
      <c r="C21" s="436" t="s">
        <v>132</v>
      </c>
      <c r="D21" s="64">
        <v>72823</v>
      </c>
      <c r="E21" s="377">
        <v>0</v>
      </c>
      <c r="F21" s="377">
        <v>28965</v>
      </c>
      <c r="G21" s="377">
        <v>70</v>
      </c>
      <c r="H21" s="442">
        <v>43858</v>
      </c>
    </row>
    <row r="22" spans="1:8" ht="15.9" customHeight="1" x14ac:dyDescent="0.15">
      <c r="A22" s="443"/>
      <c r="B22" s="419"/>
      <c r="C22" s="436" t="s">
        <v>133</v>
      </c>
      <c r="D22" s="378">
        <v>0</v>
      </c>
      <c r="E22" s="377">
        <v>0</v>
      </c>
      <c r="F22" s="377">
        <v>0</v>
      </c>
      <c r="G22" s="377">
        <v>0</v>
      </c>
      <c r="H22" s="442">
        <v>0</v>
      </c>
    </row>
    <row r="23" spans="1:8" ht="15.9" customHeight="1" x14ac:dyDescent="0.15">
      <c r="A23" s="443"/>
      <c r="B23" s="419"/>
      <c r="C23" s="436" t="s">
        <v>350</v>
      </c>
      <c r="D23" s="650">
        <v>1578760</v>
      </c>
      <c r="E23" s="377">
        <v>0</v>
      </c>
      <c r="F23" s="377">
        <v>0</v>
      </c>
      <c r="G23" s="377">
        <v>947</v>
      </c>
      <c r="H23" s="442">
        <v>1555260</v>
      </c>
    </row>
    <row r="24" spans="1:8" ht="15.9" customHeight="1" x14ac:dyDescent="0.15">
      <c r="A24" s="443"/>
      <c r="B24" s="419"/>
      <c r="C24" s="436" t="s">
        <v>134</v>
      </c>
      <c r="D24" s="64">
        <v>259361</v>
      </c>
      <c r="E24" s="377">
        <v>58000</v>
      </c>
      <c r="F24" s="377">
        <v>12676</v>
      </c>
      <c r="G24" s="377">
        <v>492</v>
      </c>
      <c r="H24" s="442">
        <v>304685</v>
      </c>
    </row>
    <row r="25" spans="1:8" ht="15.9" customHeight="1" x14ac:dyDescent="0.15">
      <c r="A25" s="443"/>
      <c r="B25" s="419"/>
      <c r="C25" s="436" t="s">
        <v>135</v>
      </c>
      <c r="D25" s="650">
        <v>4067942</v>
      </c>
      <c r="E25" s="64">
        <v>285400</v>
      </c>
      <c r="F25" s="377">
        <v>255120</v>
      </c>
      <c r="G25" s="377">
        <v>15042</v>
      </c>
      <c r="H25" s="442">
        <v>3828100</v>
      </c>
    </row>
    <row r="26" spans="1:8" ht="15.9" customHeight="1" x14ac:dyDescent="0.15">
      <c r="A26" s="443"/>
      <c r="B26" s="419"/>
      <c r="C26" s="651" t="s">
        <v>483</v>
      </c>
      <c r="D26" s="378">
        <v>0</v>
      </c>
      <c r="E26" s="64">
        <v>43400</v>
      </c>
      <c r="F26" s="377">
        <v>0</v>
      </c>
      <c r="G26" s="377">
        <v>0</v>
      </c>
      <c r="H26" s="442">
        <v>43400</v>
      </c>
    </row>
    <row r="27" spans="1:8" ht="15.9" customHeight="1" x14ac:dyDescent="0.15">
      <c r="A27" s="443"/>
      <c r="B27" s="419"/>
      <c r="C27" s="436" t="s">
        <v>136</v>
      </c>
      <c r="D27" s="64">
        <v>17564256</v>
      </c>
      <c r="E27" s="64">
        <v>264788</v>
      </c>
      <c r="F27" s="377">
        <v>1523662</v>
      </c>
      <c r="G27" s="377">
        <v>35316</v>
      </c>
      <c r="H27" s="442">
        <v>16305382</v>
      </c>
    </row>
    <row r="28" spans="1:8" ht="15.9" customHeight="1" x14ac:dyDescent="0.15">
      <c r="A28" s="443"/>
      <c r="B28" s="419"/>
      <c r="C28" s="436" t="s">
        <v>137</v>
      </c>
      <c r="D28" s="64">
        <v>0</v>
      </c>
      <c r="E28" s="377">
        <v>0</v>
      </c>
      <c r="F28" s="377">
        <v>0</v>
      </c>
      <c r="G28" s="377">
        <v>0</v>
      </c>
      <c r="H28" s="442">
        <v>0</v>
      </c>
    </row>
    <row r="29" spans="1:8" ht="15.9" customHeight="1" x14ac:dyDescent="0.15">
      <c r="A29" s="443"/>
      <c r="B29" s="419"/>
      <c r="C29" s="436" t="s">
        <v>138</v>
      </c>
      <c r="D29" s="650">
        <v>74153</v>
      </c>
      <c r="E29" s="377">
        <v>0</v>
      </c>
      <c r="F29" s="377">
        <v>12823</v>
      </c>
      <c r="G29" s="377">
        <v>0</v>
      </c>
      <c r="H29" s="442">
        <v>40717</v>
      </c>
    </row>
    <row r="30" spans="1:8" ht="15.9" customHeight="1" x14ac:dyDescent="0.15">
      <c r="A30" s="441"/>
      <c r="B30" s="813" t="s">
        <v>406</v>
      </c>
      <c r="C30" s="684"/>
      <c r="D30" s="56">
        <v>4602194</v>
      </c>
      <c r="E30" s="56">
        <v>239400</v>
      </c>
      <c r="F30" s="56">
        <v>276357</v>
      </c>
      <c r="G30" s="437">
        <v>33844</v>
      </c>
      <c r="H30" s="442">
        <v>4565237</v>
      </c>
    </row>
    <row r="31" spans="1:8" ht="15.9" customHeight="1" thickBot="1" x14ac:dyDescent="0.2">
      <c r="A31" s="444"/>
      <c r="B31" s="445"/>
      <c r="C31" s="446" t="s">
        <v>139</v>
      </c>
      <c r="D31" s="381">
        <v>4602194</v>
      </c>
      <c r="E31" s="381">
        <v>239400</v>
      </c>
      <c r="F31" s="447">
        <v>276357</v>
      </c>
      <c r="G31" s="447">
        <v>33844</v>
      </c>
      <c r="H31" s="382">
        <v>4565237</v>
      </c>
    </row>
    <row r="32" spans="1:8" ht="15.9" customHeight="1" x14ac:dyDescent="0.15">
      <c r="A32" s="99" t="s">
        <v>508</v>
      </c>
      <c r="B32" s="99"/>
      <c r="C32" s="220"/>
      <c r="D32" s="188"/>
      <c r="E32" s="188"/>
      <c r="F32" s="188"/>
      <c r="G32" s="188"/>
      <c r="H32" s="205"/>
    </row>
    <row r="33" spans="1:8" ht="15.9" customHeight="1" x14ac:dyDescent="0.15">
      <c r="A33" s="454" t="s">
        <v>506</v>
      </c>
      <c r="C33" s="99"/>
      <c r="D33" s="99"/>
      <c r="E33" s="99"/>
      <c r="F33" s="99"/>
      <c r="G33" s="99"/>
      <c r="H33" s="226"/>
    </row>
    <row r="34" spans="1:8" ht="15.9" customHeight="1" x14ac:dyDescent="0.15">
      <c r="A34" s="435"/>
      <c r="C34" s="99"/>
      <c r="D34" s="99"/>
      <c r="E34" s="99"/>
      <c r="F34" s="99"/>
      <c r="G34" s="99"/>
      <c r="H34" s="633"/>
    </row>
    <row r="35" spans="1:8" ht="15" customHeight="1" thickBot="1" x14ac:dyDescent="0.2">
      <c r="A35" s="99" t="s">
        <v>380</v>
      </c>
      <c r="B35" s="99"/>
      <c r="D35" s="99"/>
      <c r="E35" s="99"/>
      <c r="G35" s="99"/>
      <c r="H35" s="226" t="s">
        <v>114</v>
      </c>
    </row>
    <row r="36" spans="1:8" ht="20.100000000000001" customHeight="1" x14ac:dyDescent="0.15">
      <c r="A36" s="688" t="s">
        <v>140</v>
      </c>
      <c r="B36" s="809"/>
      <c r="C36" s="689"/>
      <c r="D36" s="799" t="s">
        <v>488</v>
      </c>
      <c r="E36" s="799" t="s">
        <v>492</v>
      </c>
      <c r="F36" s="677" t="s">
        <v>493</v>
      </c>
      <c r="G36" s="679"/>
      <c r="H36" s="372" t="s">
        <v>116</v>
      </c>
    </row>
    <row r="37" spans="1:8" ht="20.100000000000001" customHeight="1" x14ac:dyDescent="0.15">
      <c r="A37" s="692"/>
      <c r="B37" s="810"/>
      <c r="C37" s="693"/>
      <c r="D37" s="800"/>
      <c r="E37" s="800"/>
      <c r="F37" s="217" t="s">
        <v>117</v>
      </c>
      <c r="G37" s="235" t="s">
        <v>118</v>
      </c>
      <c r="H37" s="127" t="s">
        <v>119</v>
      </c>
    </row>
    <row r="38" spans="1:8" ht="15.9" customHeight="1" x14ac:dyDescent="0.15">
      <c r="A38" s="814" t="s">
        <v>80</v>
      </c>
      <c r="B38" s="716"/>
      <c r="C38" s="804"/>
      <c r="D38" s="373">
        <v>39683860</v>
      </c>
      <c r="E38" s="383">
        <v>1571188</v>
      </c>
      <c r="F38" s="433">
        <v>3274038</v>
      </c>
      <c r="G38" s="433">
        <v>159226</v>
      </c>
      <c r="H38" s="374">
        <v>37981010</v>
      </c>
    </row>
    <row r="39" spans="1:8" ht="15.9" customHeight="1" x14ac:dyDescent="0.15">
      <c r="A39" s="145"/>
      <c r="B39" s="813" t="s">
        <v>405</v>
      </c>
      <c r="C39" s="684"/>
      <c r="D39" s="652">
        <v>35081666</v>
      </c>
      <c r="E39" s="385">
        <v>1331788</v>
      </c>
      <c r="F39" s="434">
        <v>2997681</v>
      </c>
      <c r="G39" s="434">
        <v>125382</v>
      </c>
      <c r="H39" s="79">
        <v>33415773</v>
      </c>
    </row>
    <row r="40" spans="1:8" ht="15.9" customHeight="1" x14ac:dyDescent="0.15">
      <c r="A40" s="311"/>
      <c r="B40" s="375"/>
      <c r="C40" s="232" t="s">
        <v>141</v>
      </c>
      <c r="D40" s="653">
        <v>3091342</v>
      </c>
      <c r="E40" s="4">
        <v>166200</v>
      </c>
      <c r="F40" s="56">
        <v>202939</v>
      </c>
      <c r="G40" s="56">
        <v>7225</v>
      </c>
      <c r="H40" s="79">
        <v>3054603</v>
      </c>
    </row>
    <row r="41" spans="1:8" ht="15.9" customHeight="1" x14ac:dyDescent="0.15">
      <c r="A41" s="311"/>
      <c r="B41" s="375"/>
      <c r="C41" s="233" t="s">
        <v>142</v>
      </c>
      <c r="D41" s="653">
        <v>371593</v>
      </c>
      <c r="E41" s="4">
        <v>121800</v>
      </c>
      <c r="F41" s="56">
        <v>26480</v>
      </c>
      <c r="G41" s="56">
        <v>2086</v>
      </c>
      <c r="H41" s="79">
        <v>466913</v>
      </c>
    </row>
    <row r="42" spans="1:8" ht="15.9" customHeight="1" x14ac:dyDescent="0.15">
      <c r="A42" s="311"/>
      <c r="B42" s="375"/>
      <c r="C42" s="233" t="s">
        <v>143</v>
      </c>
      <c r="D42" s="653">
        <v>206845</v>
      </c>
      <c r="E42" s="4">
        <v>61800</v>
      </c>
      <c r="F42" s="56">
        <v>40711</v>
      </c>
      <c r="G42" s="56">
        <v>1574</v>
      </c>
      <c r="H42" s="79">
        <v>227934</v>
      </c>
    </row>
    <row r="43" spans="1:8" ht="15.9" customHeight="1" x14ac:dyDescent="0.15">
      <c r="A43" s="311"/>
      <c r="B43" s="375"/>
      <c r="C43" s="233" t="s">
        <v>309</v>
      </c>
      <c r="D43" s="653">
        <v>49935</v>
      </c>
      <c r="E43" s="4">
        <v>56400</v>
      </c>
      <c r="F43" s="56">
        <v>829</v>
      </c>
      <c r="G43" s="56">
        <v>111</v>
      </c>
      <c r="H43" s="79">
        <v>105506</v>
      </c>
    </row>
    <row r="44" spans="1:8" ht="15.9" customHeight="1" x14ac:dyDescent="0.15">
      <c r="A44" s="311"/>
      <c r="B44" s="375"/>
      <c r="C44" s="233" t="s">
        <v>144</v>
      </c>
      <c r="D44" s="653">
        <v>73992</v>
      </c>
      <c r="E44" s="4">
        <v>7400</v>
      </c>
      <c r="F44" s="56">
        <v>12867</v>
      </c>
      <c r="G44" s="56">
        <v>314</v>
      </c>
      <c r="H44" s="79">
        <v>68525</v>
      </c>
    </row>
    <row r="45" spans="1:8" ht="15.9" customHeight="1" x14ac:dyDescent="0.15">
      <c r="A45" s="311"/>
      <c r="B45" s="375"/>
      <c r="C45" s="233" t="s">
        <v>145</v>
      </c>
      <c r="D45" s="653">
        <v>9065714</v>
      </c>
      <c r="E45" s="4">
        <v>407700</v>
      </c>
      <c r="F45" s="56">
        <v>840498</v>
      </c>
      <c r="G45" s="56">
        <v>50392</v>
      </c>
      <c r="H45" s="79">
        <v>8632916</v>
      </c>
    </row>
    <row r="46" spans="1:8" ht="15.9" customHeight="1" x14ac:dyDescent="0.15">
      <c r="A46" s="311"/>
      <c r="B46" s="375"/>
      <c r="C46" s="233" t="s">
        <v>146</v>
      </c>
      <c r="D46" s="652">
        <v>128252</v>
      </c>
      <c r="E46" s="4">
        <v>62900</v>
      </c>
      <c r="F46" s="56">
        <v>26876</v>
      </c>
      <c r="G46" s="56">
        <v>546</v>
      </c>
      <c r="H46" s="79">
        <v>164276</v>
      </c>
    </row>
    <row r="47" spans="1:8" ht="15.9" customHeight="1" x14ac:dyDescent="0.15">
      <c r="A47" s="311"/>
      <c r="B47" s="375"/>
      <c r="C47" s="233" t="s">
        <v>147</v>
      </c>
      <c r="D47" s="384">
        <v>2878154</v>
      </c>
      <c r="E47" s="4">
        <v>182800</v>
      </c>
      <c r="F47" s="56">
        <v>293854</v>
      </c>
      <c r="G47" s="56">
        <v>26802</v>
      </c>
      <c r="H47" s="79">
        <v>2767100</v>
      </c>
    </row>
    <row r="48" spans="1:8" ht="15.9" customHeight="1" x14ac:dyDescent="0.15">
      <c r="A48" s="311"/>
      <c r="B48" s="375"/>
      <c r="C48" s="233" t="s">
        <v>148</v>
      </c>
      <c r="D48" s="384">
        <v>17564256</v>
      </c>
      <c r="E48" s="4">
        <v>264788</v>
      </c>
      <c r="F48" s="56">
        <v>1523662</v>
      </c>
      <c r="G48" s="56">
        <v>35315</v>
      </c>
      <c r="H48" s="79">
        <v>16305382</v>
      </c>
    </row>
    <row r="49" spans="1:8" ht="15.9" customHeight="1" x14ac:dyDescent="0.15">
      <c r="A49" s="311"/>
      <c r="B49" s="375"/>
      <c r="C49" s="233" t="s">
        <v>149</v>
      </c>
      <c r="D49" s="386">
        <v>0</v>
      </c>
      <c r="E49" s="4">
        <v>0</v>
      </c>
      <c r="F49" s="56">
        <v>0</v>
      </c>
      <c r="G49" s="56">
        <v>0</v>
      </c>
      <c r="H49" s="79">
        <v>0</v>
      </c>
    </row>
    <row r="50" spans="1:8" ht="15.9" customHeight="1" x14ac:dyDescent="0.15">
      <c r="A50" s="311"/>
      <c r="B50" s="375"/>
      <c r="C50" s="233" t="s">
        <v>132</v>
      </c>
      <c r="D50" s="386">
        <v>72823</v>
      </c>
      <c r="E50" s="4">
        <v>0</v>
      </c>
      <c r="F50" s="56">
        <v>28965</v>
      </c>
      <c r="G50" s="56">
        <v>70</v>
      </c>
      <c r="H50" s="79">
        <v>43858</v>
      </c>
    </row>
    <row r="51" spans="1:8" ht="15.9" customHeight="1" x14ac:dyDescent="0.15">
      <c r="A51" s="311"/>
      <c r="B51" s="375"/>
      <c r="C51" s="233" t="s">
        <v>133</v>
      </c>
      <c r="D51" s="386">
        <v>0</v>
      </c>
      <c r="E51" s="4">
        <v>0</v>
      </c>
      <c r="F51" s="56">
        <v>0</v>
      </c>
      <c r="G51" s="56">
        <v>0</v>
      </c>
      <c r="H51" s="79">
        <v>0</v>
      </c>
    </row>
    <row r="52" spans="1:8" ht="15.75" customHeight="1" x14ac:dyDescent="0.15">
      <c r="A52" s="311"/>
      <c r="B52" s="375"/>
      <c r="C52" s="233" t="s">
        <v>150</v>
      </c>
      <c r="D52" s="384">
        <v>0</v>
      </c>
      <c r="E52" s="4">
        <v>0</v>
      </c>
      <c r="F52" s="56">
        <v>0</v>
      </c>
      <c r="G52" s="56">
        <v>0</v>
      </c>
      <c r="H52" s="79">
        <v>0</v>
      </c>
    </row>
    <row r="53" spans="1:8" ht="15.75" customHeight="1" x14ac:dyDescent="0.15">
      <c r="A53" s="311"/>
      <c r="B53" s="375"/>
      <c r="C53" s="233" t="s">
        <v>350</v>
      </c>
      <c r="D53" s="384">
        <v>1578760</v>
      </c>
      <c r="E53" s="4">
        <v>0</v>
      </c>
      <c r="F53" s="56">
        <v>0</v>
      </c>
      <c r="G53" s="56">
        <v>947</v>
      </c>
      <c r="H53" s="79">
        <v>1578760</v>
      </c>
    </row>
    <row r="54" spans="1:8" ht="15.9" customHeight="1" x14ac:dyDescent="0.15">
      <c r="A54" s="145"/>
      <c r="B54" s="803" t="s">
        <v>406</v>
      </c>
      <c r="C54" s="804"/>
      <c r="D54" s="56">
        <v>4602194</v>
      </c>
      <c r="E54" s="56">
        <v>239400</v>
      </c>
      <c r="F54" s="56">
        <v>276357</v>
      </c>
      <c r="G54" s="56">
        <v>33844</v>
      </c>
      <c r="H54" s="79">
        <v>4565237</v>
      </c>
    </row>
    <row r="55" spans="1:8" ht="15.9" customHeight="1" thickBot="1" x14ac:dyDescent="0.2">
      <c r="A55" s="379"/>
      <c r="B55" s="354"/>
      <c r="C55" s="380" t="s">
        <v>139</v>
      </c>
      <c r="D55" s="387">
        <v>4602194</v>
      </c>
      <c r="E55" s="388">
        <v>239400</v>
      </c>
      <c r="F55" s="381">
        <v>276357</v>
      </c>
      <c r="G55" s="381">
        <v>33844</v>
      </c>
      <c r="H55" s="382">
        <v>4565237</v>
      </c>
    </row>
    <row r="56" spans="1:8" ht="18.899999999999999" customHeight="1" x14ac:dyDescent="0.15">
      <c r="A56" s="99" t="s">
        <v>507</v>
      </c>
      <c r="B56" s="99"/>
      <c r="H56" s="205" t="s">
        <v>421</v>
      </c>
    </row>
  </sheetData>
  <sheetProtection sheet="1" objects="1" scenarios="1"/>
  <mergeCells count="14">
    <mergeCell ref="B39:C39"/>
    <mergeCell ref="B54:C54"/>
    <mergeCell ref="B30:C30"/>
    <mergeCell ref="A36:C37"/>
    <mergeCell ref="D36:D37"/>
    <mergeCell ref="E36:E37"/>
    <mergeCell ref="F36:G36"/>
    <mergeCell ref="A38:C38"/>
    <mergeCell ref="A2:C3"/>
    <mergeCell ref="D2:D3"/>
    <mergeCell ref="E2:E3"/>
    <mergeCell ref="F2:G2"/>
    <mergeCell ref="A4:C4"/>
    <mergeCell ref="B5:C5"/>
  </mergeCells>
  <phoneticPr fontId="23"/>
  <conditionalFormatting sqref="C4:H31">
    <cfRule type="expression" dxfId="21" priority="1">
      <formula>MOD(ROW(),2)=0</formula>
    </cfRule>
  </conditionalFormatting>
  <conditionalFormatting sqref="C38:H55">
    <cfRule type="expression" dxfId="20" priority="10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F0"/>
  </sheetPr>
  <dimension ref="A1:V42"/>
  <sheetViews>
    <sheetView view="pageBreakPreview" zoomScaleNormal="90" zoomScaleSheetLayoutView="100" workbookViewId="0">
      <pane xSplit="6" topLeftCell="G1" activePane="topRight" state="frozen"/>
      <selection activeCell="B2" sqref="B2:F4"/>
      <selection pane="topRight" activeCell="B1" sqref="B1"/>
    </sheetView>
  </sheetViews>
  <sheetFormatPr defaultColWidth="9" defaultRowHeight="20.100000000000001" customHeight="1" x14ac:dyDescent="0.2"/>
  <cols>
    <col min="1" max="1" width="2.33203125" style="99" customWidth="1"/>
    <col min="2" max="2" width="1.6640625" style="99" customWidth="1"/>
    <col min="3" max="3" width="3.77734375" style="99" customWidth="1"/>
    <col min="4" max="4" width="2" style="99" customWidth="1"/>
    <col min="5" max="5" width="14.6640625" style="99" customWidth="1"/>
    <col min="6" max="6" width="1.21875" style="99" customWidth="1"/>
    <col min="7" max="7" width="13.109375" style="99" customWidth="1"/>
    <col min="8" max="9" width="8.6640625" style="99" customWidth="1"/>
    <col min="10" max="10" width="13.109375" style="99" customWidth="1"/>
    <col min="11" max="12" width="8.6640625" style="99" customWidth="1"/>
    <col min="13" max="13" width="13.109375" style="99" customWidth="1"/>
    <col min="14" max="15" width="8.6640625" style="99" customWidth="1"/>
    <col min="16" max="16" width="13" style="99" customWidth="1"/>
    <col min="17" max="18" width="8.6640625" style="99" customWidth="1"/>
    <col min="19" max="19" width="13.109375" style="99" customWidth="1"/>
    <col min="20" max="20" width="9.21875" style="99" customWidth="1"/>
    <col min="21" max="22" width="9" style="99" customWidth="1"/>
    <col min="23" max="16384" width="9" style="99"/>
  </cols>
  <sheetData>
    <row r="1" spans="1:21" ht="20.100000000000001" customHeight="1" thickBot="1" x14ac:dyDescent="0.25">
      <c r="B1" s="99" t="s">
        <v>381</v>
      </c>
      <c r="R1" s="226"/>
      <c r="U1" s="226" t="s">
        <v>0</v>
      </c>
    </row>
    <row r="2" spans="1:21" ht="20.100000000000001" customHeight="1" x14ac:dyDescent="0.2">
      <c r="B2" s="673" t="s">
        <v>151</v>
      </c>
      <c r="C2" s="674"/>
      <c r="D2" s="674"/>
      <c r="E2" s="674"/>
      <c r="F2" s="674"/>
      <c r="G2" s="677" t="s">
        <v>336</v>
      </c>
      <c r="H2" s="678"/>
      <c r="I2" s="679"/>
      <c r="J2" s="677" t="s">
        <v>389</v>
      </c>
      <c r="K2" s="678"/>
      <c r="L2" s="679"/>
      <c r="M2" s="677" t="s">
        <v>464</v>
      </c>
      <c r="N2" s="678"/>
      <c r="O2" s="679"/>
      <c r="P2" s="677" t="s">
        <v>465</v>
      </c>
      <c r="Q2" s="678"/>
      <c r="R2" s="679"/>
      <c r="S2" s="677" t="s">
        <v>466</v>
      </c>
      <c r="T2" s="678"/>
      <c r="U2" s="680"/>
    </row>
    <row r="3" spans="1:21" ht="20.100000000000001" customHeight="1" x14ac:dyDescent="0.2">
      <c r="B3" s="675"/>
      <c r="C3" s="676"/>
      <c r="D3" s="676"/>
      <c r="E3" s="676"/>
      <c r="F3" s="676"/>
      <c r="G3" s="825" t="s">
        <v>30</v>
      </c>
      <c r="H3" s="210" t="s">
        <v>31</v>
      </c>
      <c r="I3" s="825" t="s">
        <v>32</v>
      </c>
      <c r="J3" s="825" t="s">
        <v>30</v>
      </c>
      <c r="K3" s="210" t="s">
        <v>31</v>
      </c>
      <c r="L3" s="825" t="s">
        <v>32</v>
      </c>
      <c r="M3" s="825" t="s">
        <v>30</v>
      </c>
      <c r="N3" s="210" t="s">
        <v>31</v>
      </c>
      <c r="O3" s="825" t="s">
        <v>32</v>
      </c>
      <c r="P3" s="825" t="s">
        <v>30</v>
      </c>
      <c r="Q3" s="210" t="s">
        <v>31</v>
      </c>
      <c r="R3" s="825" t="s">
        <v>32</v>
      </c>
      <c r="S3" s="825" t="s">
        <v>30</v>
      </c>
      <c r="T3" s="210" t="s">
        <v>31</v>
      </c>
      <c r="U3" s="843" t="s">
        <v>32</v>
      </c>
    </row>
    <row r="4" spans="1:21" ht="20.100000000000001" customHeight="1" x14ac:dyDescent="0.2">
      <c r="B4" s="675"/>
      <c r="C4" s="676"/>
      <c r="D4" s="676"/>
      <c r="E4" s="676"/>
      <c r="F4" s="676"/>
      <c r="G4" s="800"/>
      <c r="H4" s="211" t="s">
        <v>33</v>
      </c>
      <c r="I4" s="800"/>
      <c r="J4" s="800"/>
      <c r="K4" s="211" t="s">
        <v>33</v>
      </c>
      <c r="L4" s="800"/>
      <c r="M4" s="800"/>
      <c r="N4" s="211" t="s">
        <v>33</v>
      </c>
      <c r="O4" s="800"/>
      <c r="P4" s="800"/>
      <c r="Q4" s="211" t="s">
        <v>33</v>
      </c>
      <c r="R4" s="800"/>
      <c r="S4" s="800"/>
      <c r="T4" s="211" t="s">
        <v>33</v>
      </c>
      <c r="U4" s="844"/>
    </row>
    <row r="5" spans="1:21" ht="20.100000000000001" customHeight="1" x14ac:dyDescent="0.2">
      <c r="B5" s="841"/>
      <c r="C5" s="842"/>
      <c r="D5" s="842"/>
      <c r="E5" s="842"/>
      <c r="F5" s="76"/>
      <c r="G5" s="189"/>
      <c r="H5" s="40"/>
      <c r="I5" s="40"/>
      <c r="J5" s="7"/>
      <c r="K5" s="40"/>
      <c r="L5" s="40"/>
      <c r="M5" s="7"/>
      <c r="N5" s="40"/>
      <c r="O5" s="40"/>
      <c r="P5" s="7"/>
      <c r="Q5" s="40"/>
      <c r="R5" s="40"/>
      <c r="S5" s="7"/>
      <c r="T5" s="40"/>
      <c r="U5" s="77"/>
    </row>
    <row r="6" spans="1:21" ht="20.100000000000001" customHeight="1" x14ac:dyDescent="0.2">
      <c r="A6" s="28"/>
      <c r="B6" s="806" t="s">
        <v>152</v>
      </c>
      <c r="C6" s="808"/>
      <c r="D6" s="808"/>
      <c r="E6" s="808"/>
      <c r="F6" s="808"/>
      <c r="G6" s="60">
        <v>50841634</v>
      </c>
      <c r="H6" s="107">
        <v>95.343999999999994</v>
      </c>
      <c r="I6" s="106">
        <v>100</v>
      </c>
      <c r="J6" s="61">
        <v>63449451</v>
      </c>
      <c r="K6" s="106">
        <v>124.798</v>
      </c>
      <c r="L6" s="106">
        <v>100</v>
      </c>
      <c r="M6" s="61">
        <v>58814487</v>
      </c>
      <c r="N6" s="106">
        <v>92.695000000000007</v>
      </c>
      <c r="O6" s="106">
        <v>100</v>
      </c>
      <c r="P6" s="61">
        <v>58210963</v>
      </c>
      <c r="Q6" s="106">
        <v>99</v>
      </c>
      <c r="R6" s="106">
        <v>100</v>
      </c>
      <c r="S6" s="61">
        <v>59952914</v>
      </c>
      <c r="T6" s="106">
        <v>102.99199999999999</v>
      </c>
      <c r="U6" s="108">
        <v>100</v>
      </c>
    </row>
    <row r="7" spans="1:21" ht="20.100000000000001" customHeight="1" x14ac:dyDescent="0.2">
      <c r="A7" s="61"/>
      <c r="B7" s="145"/>
      <c r="C7" s="839" t="s">
        <v>288</v>
      </c>
      <c r="D7" s="840"/>
      <c r="E7" s="840"/>
      <c r="F7" s="150"/>
      <c r="G7" s="61">
        <v>5998353</v>
      </c>
      <c r="H7" s="107">
        <v>101.58199999999999</v>
      </c>
      <c r="I7" s="106">
        <v>11.798</v>
      </c>
      <c r="J7" s="61">
        <v>6721012</v>
      </c>
      <c r="K7" s="106">
        <v>112.04799999999999</v>
      </c>
      <c r="L7" s="106">
        <v>10.593</v>
      </c>
      <c r="M7" s="61">
        <v>6907332</v>
      </c>
      <c r="N7" s="106">
        <v>102.77199999999999</v>
      </c>
      <c r="O7" s="106">
        <v>11.7</v>
      </c>
      <c r="P7" s="61">
        <v>7015770</v>
      </c>
      <c r="Q7" s="106">
        <v>101.6</v>
      </c>
      <c r="R7" s="106">
        <v>12.1</v>
      </c>
      <c r="S7" s="61">
        <v>7266469</v>
      </c>
      <c r="T7" s="106">
        <v>103.57300000000001</v>
      </c>
      <c r="U7" s="108">
        <v>12.120000000000001</v>
      </c>
    </row>
    <row r="8" spans="1:21" ht="20.100000000000001" customHeight="1" x14ac:dyDescent="0.2">
      <c r="A8" s="62"/>
      <c r="B8" s="145"/>
      <c r="C8" s="149"/>
      <c r="E8" s="190" t="s">
        <v>409</v>
      </c>
      <c r="F8" s="151"/>
      <c r="G8" s="62">
        <v>3688815</v>
      </c>
      <c r="H8" s="107">
        <v>101.616</v>
      </c>
      <c r="I8" s="85">
        <v>7.2560000000000002</v>
      </c>
      <c r="J8" s="62">
        <v>3902980</v>
      </c>
      <c r="K8" s="106">
        <v>105.806</v>
      </c>
      <c r="L8" s="85">
        <v>6.1509999999999998</v>
      </c>
      <c r="M8" s="62">
        <v>3938741</v>
      </c>
      <c r="N8" s="106">
        <v>100.91600000000001</v>
      </c>
      <c r="O8" s="85">
        <v>6.7</v>
      </c>
      <c r="P8" s="62">
        <v>3975328</v>
      </c>
      <c r="Q8" s="106">
        <v>100.9</v>
      </c>
      <c r="R8" s="85">
        <v>6.8</v>
      </c>
      <c r="S8" s="62">
        <v>4159770</v>
      </c>
      <c r="T8" s="106">
        <v>104.64</v>
      </c>
      <c r="U8" s="78">
        <v>6.9379999999999997</v>
      </c>
    </row>
    <row r="9" spans="1:21" ht="20.100000000000001" customHeight="1" x14ac:dyDescent="0.2">
      <c r="A9" s="63"/>
      <c r="B9" s="145"/>
      <c r="C9" s="813" t="s">
        <v>289</v>
      </c>
      <c r="D9" s="714"/>
      <c r="E9" s="714"/>
      <c r="F9" s="151"/>
      <c r="G9" s="63">
        <v>5943904</v>
      </c>
      <c r="H9" s="107">
        <v>105.084</v>
      </c>
      <c r="I9" s="106">
        <v>11.691000000000001</v>
      </c>
      <c r="J9" s="63">
        <v>6789730</v>
      </c>
      <c r="K9" s="106">
        <v>114.23</v>
      </c>
      <c r="L9" s="106">
        <v>10.700999999999999</v>
      </c>
      <c r="M9" s="63">
        <v>7741866</v>
      </c>
      <c r="N9" s="106">
        <v>114.02300000000001</v>
      </c>
      <c r="O9" s="106">
        <v>13.2</v>
      </c>
      <c r="P9" s="63">
        <v>7379353</v>
      </c>
      <c r="Q9" s="106">
        <v>95.3</v>
      </c>
      <c r="R9" s="106">
        <v>12.7</v>
      </c>
      <c r="S9" s="63">
        <v>6553976</v>
      </c>
      <c r="T9" s="106">
        <v>88.814999999999998</v>
      </c>
      <c r="U9" s="108">
        <v>10.932</v>
      </c>
    </row>
    <row r="10" spans="1:21" ht="20.100000000000001" customHeight="1" x14ac:dyDescent="0.2">
      <c r="A10" s="63"/>
      <c r="B10" s="145"/>
      <c r="C10" s="828" t="s">
        <v>153</v>
      </c>
      <c r="D10" s="829"/>
      <c r="E10" s="829"/>
      <c r="F10" s="1"/>
      <c r="G10" s="63">
        <v>550392</v>
      </c>
      <c r="H10" s="107">
        <v>124.227</v>
      </c>
      <c r="I10" s="106">
        <v>1.083</v>
      </c>
      <c r="J10" s="63">
        <v>705740</v>
      </c>
      <c r="K10" s="106">
        <v>128.22499999999999</v>
      </c>
      <c r="L10" s="106">
        <v>1.1119999999999999</v>
      </c>
      <c r="M10" s="63">
        <v>597105</v>
      </c>
      <c r="N10" s="106">
        <v>84.606999999999999</v>
      </c>
      <c r="O10" s="106">
        <v>1</v>
      </c>
      <c r="P10" s="63">
        <v>677678</v>
      </c>
      <c r="Q10" s="106">
        <v>113.5</v>
      </c>
      <c r="R10" s="106">
        <v>1.2</v>
      </c>
      <c r="S10" s="63">
        <v>658231</v>
      </c>
      <c r="T10" s="106">
        <v>97.13000000000001</v>
      </c>
      <c r="U10" s="108">
        <v>1.0980000000000001</v>
      </c>
    </row>
    <row r="11" spans="1:21" ht="20.100000000000001" customHeight="1" x14ac:dyDescent="0.2">
      <c r="A11" s="63"/>
      <c r="B11" s="145"/>
      <c r="C11" s="836" t="s">
        <v>314</v>
      </c>
      <c r="D11" s="837"/>
      <c r="E11" s="837"/>
      <c r="F11" s="1"/>
      <c r="G11" s="63">
        <v>18509629</v>
      </c>
      <c r="H11" s="107">
        <v>105.13699999999999</v>
      </c>
      <c r="I11" s="106">
        <v>36.405999999999999</v>
      </c>
      <c r="J11" s="63">
        <v>19367397</v>
      </c>
      <c r="K11" s="106">
        <v>104.634</v>
      </c>
      <c r="L11" s="106">
        <v>30.524000000000001</v>
      </c>
      <c r="M11" s="63">
        <v>22189245</v>
      </c>
      <c r="N11" s="106">
        <v>114.57</v>
      </c>
      <c r="O11" s="106">
        <v>37.700000000000003</v>
      </c>
      <c r="P11" s="63">
        <v>22036428</v>
      </c>
      <c r="Q11" s="106">
        <v>99.3</v>
      </c>
      <c r="R11" s="106">
        <v>37.9</v>
      </c>
      <c r="S11" s="63">
        <v>22920327</v>
      </c>
      <c r="T11" s="106">
        <v>104.01100000000001</v>
      </c>
      <c r="U11" s="108">
        <v>38.231000000000002</v>
      </c>
    </row>
    <row r="12" spans="1:21" ht="20.100000000000001" customHeight="1" x14ac:dyDescent="0.2">
      <c r="A12" s="63"/>
      <c r="B12" s="145"/>
      <c r="C12" s="828" t="s">
        <v>315</v>
      </c>
      <c r="D12" s="829"/>
      <c r="E12" s="829"/>
      <c r="F12" s="1"/>
      <c r="G12" s="63">
        <v>2229462</v>
      </c>
      <c r="H12" s="107">
        <v>114.95</v>
      </c>
      <c r="I12" s="106">
        <v>4.3849999999999998</v>
      </c>
      <c r="J12" s="63">
        <v>14433069</v>
      </c>
      <c r="K12" s="106">
        <v>647.37900000000002</v>
      </c>
      <c r="L12" s="106">
        <v>22.747</v>
      </c>
      <c r="M12" s="63">
        <v>3455553</v>
      </c>
      <c r="N12" s="106">
        <v>23.942</v>
      </c>
      <c r="O12" s="106">
        <v>5.9</v>
      </c>
      <c r="P12" s="63">
        <v>4490828</v>
      </c>
      <c r="Q12" s="106">
        <v>130</v>
      </c>
      <c r="R12" s="106">
        <v>7.7</v>
      </c>
      <c r="S12" s="63">
        <v>4686058</v>
      </c>
      <c r="T12" s="106">
        <v>104.34699999999999</v>
      </c>
      <c r="U12" s="108">
        <v>7.8159999999999989</v>
      </c>
    </row>
    <row r="13" spans="1:21" ht="20.100000000000001" customHeight="1" x14ac:dyDescent="0.2">
      <c r="A13" s="63"/>
      <c r="B13" s="145"/>
      <c r="C13" s="836" t="s">
        <v>316</v>
      </c>
      <c r="D13" s="837"/>
      <c r="E13" s="837"/>
      <c r="F13" s="1"/>
      <c r="G13" s="63">
        <v>3065857</v>
      </c>
      <c r="H13" s="107">
        <v>98.543999999999997</v>
      </c>
      <c r="I13" s="106">
        <v>6.03</v>
      </c>
      <c r="J13" s="63">
        <v>3126761</v>
      </c>
      <c r="K13" s="106">
        <v>101.98700000000001</v>
      </c>
      <c r="L13" s="106">
        <v>4.9279999999999999</v>
      </c>
      <c r="M13" s="63">
        <v>3585323</v>
      </c>
      <c r="N13" s="106">
        <v>114.666</v>
      </c>
      <c r="O13" s="106">
        <v>6.1</v>
      </c>
      <c r="P13" s="63">
        <v>3337377</v>
      </c>
      <c r="Q13" s="106">
        <v>93.1</v>
      </c>
      <c r="R13" s="106">
        <v>5.7</v>
      </c>
      <c r="S13" s="63">
        <v>3123081</v>
      </c>
      <c r="T13" s="106">
        <v>93.579000000000008</v>
      </c>
      <c r="U13" s="108">
        <v>5.2089999999999996</v>
      </c>
    </row>
    <row r="14" spans="1:21" ht="20.100000000000001" customHeight="1" x14ac:dyDescent="0.2">
      <c r="A14" s="63"/>
      <c r="B14" s="145"/>
      <c r="C14" s="828" t="s">
        <v>317</v>
      </c>
      <c r="D14" s="829"/>
      <c r="E14" s="829"/>
      <c r="F14" s="1"/>
      <c r="G14" s="63">
        <v>2020181</v>
      </c>
      <c r="H14" s="107">
        <v>47.981000000000002</v>
      </c>
      <c r="I14" s="106">
        <v>3.9730000000000003</v>
      </c>
      <c r="J14" s="63">
        <v>2605652</v>
      </c>
      <c r="K14" s="106">
        <v>128.98099999999999</v>
      </c>
      <c r="L14" s="106">
        <v>4.1070000000000002</v>
      </c>
      <c r="M14" s="63">
        <v>3463733</v>
      </c>
      <c r="N14" s="106">
        <v>132.93200000000002</v>
      </c>
      <c r="O14" s="106">
        <v>5.9</v>
      </c>
      <c r="P14" s="63">
        <v>5503282</v>
      </c>
      <c r="Q14" s="106">
        <v>158.9</v>
      </c>
      <c r="R14" s="106">
        <v>9.5</v>
      </c>
      <c r="S14" s="63">
        <v>3549018</v>
      </c>
      <c r="T14" s="106">
        <v>64.48899999999999</v>
      </c>
      <c r="U14" s="108">
        <v>5.92</v>
      </c>
    </row>
    <row r="15" spans="1:21" ht="20.100000000000001" customHeight="1" x14ac:dyDescent="0.2">
      <c r="A15" s="63"/>
      <c r="B15" s="145"/>
      <c r="C15" s="836" t="s">
        <v>154</v>
      </c>
      <c r="D15" s="837"/>
      <c r="E15" s="837"/>
      <c r="F15" s="1"/>
      <c r="G15" s="63">
        <v>11650</v>
      </c>
      <c r="H15" s="107">
        <v>5.8180000000000005</v>
      </c>
      <c r="I15" s="106">
        <v>2.3E-2</v>
      </c>
      <c r="J15" s="63">
        <v>35279</v>
      </c>
      <c r="K15" s="106">
        <v>302.82399999999996</v>
      </c>
      <c r="L15" s="106">
        <v>5.5999999999999994E-2</v>
      </c>
      <c r="M15" s="63">
        <v>34822</v>
      </c>
      <c r="N15" s="106">
        <v>98.704999999999998</v>
      </c>
      <c r="O15" s="106">
        <v>0.1</v>
      </c>
      <c r="P15" s="63">
        <v>34828</v>
      </c>
      <c r="Q15" s="106">
        <v>100</v>
      </c>
      <c r="R15" s="106">
        <v>0.1</v>
      </c>
      <c r="S15" s="63">
        <v>34876</v>
      </c>
      <c r="T15" s="106">
        <v>100.13799999999999</v>
      </c>
      <c r="U15" s="108">
        <v>5.8000000000000003E-2</v>
      </c>
    </row>
    <row r="16" spans="1:21" ht="20.100000000000001" customHeight="1" x14ac:dyDescent="0.2">
      <c r="A16" s="63"/>
      <c r="B16" s="145"/>
      <c r="C16" s="828" t="s">
        <v>318</v>
      </c>
      <c r="D16" s="829"/>
      <c r="E16" s="829"/>
      <c r="F16" s="1"/>
      <c r="G16" s="63">
        <v>3785052</v>
      </c>
      <c r="H16" s="107">
        <v>100.38100000000001</v>
      </c>
      <c r="I16" s="106">
        <v>7.4450000000000003</v>
      </c>
      <c r="J16" s="63">
        <v>3459004</v>
      </c>
      <c r="K16" s="106">
        <v>91.385999999999996</v>
      </c>
      <c r="L16" s="106">
        <v>5.452</v>
      </c>
      <c r="M16" s="63">
        <v>3477971</v>
      </c>
      <c r="N16" s="106">
        <v>100.54799999999999</v>
      </c>
      <c r="O16" s="106">
        <v>5.9</v>
      </c>
      <c r="P16" s="63">
        <v>3629688</v>
      </c>
      <c r="Q16" s="106">
        <v>104.4</v>
      </c>
      <c r="R16" s="106">
        <v>6.2</v>
      </c>
      <c r="S16" s="63">
        <v>4356805</v>
      </c>
      <c r="T16" s="106">
        <v>120.03200000000001</v>
      </c>
      <c r="U16" s="108">
        <v>7.2669999999999995</v>
      </c>
    </row>
    <row r="17" spans="1:22" ht="20.100000000000001" customHeight="1" x14ac:dyDescent="0.2">
      <c r="A17" s="64"/>
      <c r="B17" s="145"/>
      <c r="C17" s="839" t="s">
        <v>155</v>
      </c>
      <c r="D17" s="840"/>
      <c r="E17" s="840"/>
      <c r="F17" s="153"/>
      <c r="G17" s="64">
        <v>8727154</v>
      </c>
      <c r="H17" s="107">
        <v>83.25</v>
      </c>
      <c r="I17" s="106">
        <v>17.164999999999999</v>
      </c>
      <c r="J17" s="64">
        <v>6205807</v>
      </c>
      <c r="K17" s="106">
        <v>71.108999999999995</v>
      </c>
      <c r="L17" s="106">
        <v>9.7809999999999988</v>
      </c>
      <c r="M17" s="64">
        <v>7361537</v>
      </c>
      <c r="N17" s="106">
        <v>118.62299999999999</v>
      </c>
      <c r="O17" s="106">
        <v>12.5</v>
      </c>
      <c r="P17" s="64">
        <v>4105731</v>
      </c>
      <c r="Q17" s="106">
        <v>55.8</v>
      </c>
      <c r="R17" s="106">
        <v>7.1</v>
      </c>
      <c r="S17" s="64">
        <v>6804073</v>
      </c>
      <c r="T17" s="106">
        <v>165.721</v>
      </c>
      <c r="U17" s="108">
        <v>11.349</v>
      </c>
    </row>
    <row r="18" spans="1:22" ht="20.100000000000001" customHeight="1" x14ac:dyDescent="0.2">
      <c r="A18" s="62"/>
      <c r="B18" s="145"/>
      <c r="C18" s="149"/>
      <c r="E18" s="190" t="s">
        <v>408</v>
      </c>
      <c r="F18" s="151"/>
      <c r="G18" s="62">
        <v>7824136</v>
      </c>
      <c r="H18" s="107">
        <v>84.989000000000004</v>
      </c>
      <c r="I18" s="54">
        <v>15.388999999999999</v>
      </c>
      <c r="J18" s="62">
        <v>5317773</v>
      </c>
      <c r="K18" s="106">
        <v>67.966000000000008</v>
      </c>
      <c r="L18" s="54">
        <v>8.3810000000000002</v>
      </c>
      <c r="M18" s="62">
        <v>6588107</v>
      </c>
      <c r="N18" s="106">
        <v>123.88800000000001</v>
      </c>
      <c r="O18" s="85">
        <v>11.2</v>
      </c>
      <c r="P18" s="62">
        <v>2935565</v>
      </c>
      <c r="Q18" s="106">
        <v>44.6</v>
      </c>
      <c r="R18" s="85">
        <v>5</v>
      </c>
      <c r="S18" s="62">
        <v>5217937</v>
      </c>
      <c r="T18" s="106">
        <v>177.749</v>
      </c>
      <c r="U18" s="78">
        <v>8.7029999999999994</v>
      </c>
    </row>
    <row r="19" spans="1:22" ht="20.100000000000001" customHeight="1" x14ac:dyDescent="0.2">
      <c r="A19" s="62"/>
      <c r="B19" s="145"/>
      <c r="C19" s="149"/>
      <c r="E19" s="152" t="s">
        <v>407</v>
      </c>
      <c r="F19" s="1"/>
      <c r="G19" s="62">
        <v>903018</v>
      </c>
      <c r="H19" s="107">
        <v>70.713999999999999</v>
      </c>
      <c r="I19" s="54">
        <v>1.7760000000000002</v>
      </c>
      <c r="J19" s="62">
        <v>888034</v>
      </c>
      <c r="K19" s="106">
        <v>98.340999999999994</v>
      </c>
      <c r="L19" s="54">
        <v>1.4000000000000001</v>
      </c>
      <c r="M19" s="62">
        <v>773430</v>
      </c>
      <c r="N19" s="106">
        <v>87.094999999999999</v>
      </c>
      <c r="O19" s="85">
        <v>1.3</v>
      </c>
      <c r="P19" s="62">
        <v>1170166</v>
      </c>
      <c r="Q19" s="106">
        <v>151.30000000000001</v>
      </c>
      <c r="R19" s="85">
        <v>2</v>
      </c>
      <c r="S19" s="62">
        <v>1586136</v>
      </c>
      <c r="T19" s="106">
        <v>135.548</v>
      </c>
      <c r="U19" s="78">
        <v>2.6459999999999999</v>
      </c>
    </row>
    <row r="20" spans="1:22" ht="20.100000000000001" customHeight="1" x14ac:dyDescent="0.2">
      <c r="A20" s="56"/>
      <c r="B20" s="145"/>
      <c r="C20" s="803" t="s">
        <v>156</v>
      </c>
      <c r="D20" s="716"/>
      <c r="E20" s="716"/>
      <c r="F20" s="151"/>
      <c r="G20" s="56">
        <v>0</v>
      </c>
      <c r="H20" s="84">
        <v>0</v>
      </c>
      <c r="I20" s="8">
        <v>0</v>
      </c>
      <c r="J20" s="56">
        <v>0</v>
      </c>
      <c r="K20" s="5">
        <v>0</v>
      </c>
      <c r="L20" s="5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79">
        <v>0</v>
      </c>
    </row>
    <row r="21" spans="1:22" ht="20.100000000000001" customHeight="1" x14ac:dyDescent="0.2">
      <c r="A21" s="56"/>
      <c r="B21" s="145"/>
      <c r="C21" s="836" t="s">
        <v>157</v>
      </c>
      <c r="D21" s="837"/>
      <c r="E21" s="837"/>
      <c r="F21" s="1"/>
      <c r="G21" s="56">
        <v>0</v>
      </c>
      <c r="H21" s="84">
        <v>0</v>
      </c>
      <c r="I21" s="8">
        <v>0</v>
      </c>
      <c r="J21" s="56">
        <v>0</v>
      </c>
      <c r="K21" s="5">
        <v>0</v>
      </c>
      <c r="L21" s="5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79">
        <v>0</v>
      </c>
    </row>
    <row r="22" spans="1:22" ht="20.100000000000001" customHeight="1" thickBot="1" x14ac:dyDescent="0.25">
      <c r="A22" s="18"/>
      <c r="B22" s="154"/>
      <c r="C22" s="155"/>
      <c r="D22" s="156"/>
      <c r="E22" s="156"/>
      <c r="F22" s="29"/>
      <c r="G22" s="30"/>
      <c r="H22" s="30"/>
      <c r="I22" s="30"/>
      <c r="J22" s="41"/>
      <c r="K22" s="30"/>
      <c r="L22" s="30"/>
      <c r="M22" s="41"/>
      <c r="N22" s="42"/>
      <c r="O22" s="41"/>
      <c r="P22" s="41"/>
      <c r="Q22" s="42"/>
      <c r="R22" s="41"/>
      <c r="S22" s="41"/>
      <c r="T22" s="42"/>
      <c r="U22" s="70"/>
    </row>
    <row r="23" spans="1:22" ht="19.5" customHeight="1" x14ac:dyDescent="0.2">
      <c r="M23" s="43"/>
      <c r="N23" s="43"/>
      <c r="O23" s="43"/>
      <c r="P23" s="43"/>
      <c r="Q23" s="43"/>
      <c r="R23" s="215"/>
      <c r="S23" s="43"/>
      <c r="T23" s="838" t="s">
        <v>26</v>
      </c>
      <c r="U23" s="838"/>
    </row>
    <row r="24" spans="1:22" ht="20.100000000000001" customHeight="1" x14ac:dyDescent="0.2">
      <c r="M24" s="43"/>
      <c r="N24" s="43"/>
      <c r="O24" s="43"/>
      <c r="P24" s="43"/>
      <c r="Q24" s="43"/>
      <c r="R24" s="43"/>
      <c r="S24" s="43"/>
      <c r="T24" s="43"/>
      <c r="U24" s="43"/>
    </row>
    <row r="25" spans="1:22" ht="20.100000000000001" customHeight="1" thickBot="1" x14ac:dyDescent="0.25">
      <c r="B25" s="99" t="s">
        <v>382</v>
      </c>
      <c r="M25" s="43"/>
      <c r="N25" s="43"/>
      <c r="O25" s="43"/>
      <c r="P25" s="43"/>
      <c r="Q25" s="43"/>
      <c r="R25" s="215"/>
      <c r="S25" s="838" t="s">
        <v>0</v>
      </c>
      <c r="T25" s="838"/>
      <c r="U25" s="838"/>
    </row>
    <row r="26" spans="1:22" ht="20.100000000000001" customHeight="1" x14ac:dyDescent="0.2">
      <c r="B26" s="673" t="s">
        <v>151</v>
      </c>
      <c r="C26" s="674"/>
      <c r="D26" s="674"/>
      <c r="E26" s="674"/>
      <c r="F26" s="674"/>
      <c r="G26" s="677" t="s">
        <v>336</v>
      </c>
      <c r="H26" s="678"/>
      <c r="I26" s="679"/>
      <c r="J26" s="677" t="s">
        <v>389</v>
      </c>
      <c r="K26" s="678"/>
      <c r="L26" s="679"/>
      <c r="M26" s="677" t="s">
        <v>464</v>
      </c>
      <c r="N26" s="678"/>
      <c r="O26" s="679"/>
      <c r="P26" s="677" t="s">
        <v>465</v>
      </c>
      <c r="Q26" s="678"/>
      <c r="R26" s="679"/>
      <c r="S26" s="677" t="s">
        <v>466</v>
      </c>
      <c r="T26" s="678"/>
      <c r="U26" s="680"/>
    </row>
    <row r="27" spans="1:22" ht="20.100000000000001" customHeight="1" x14ac:dyDescent="0.2">
      <c r="B27" s="675"/>
      <c r="C27" s="676"/>
      <c r="D27" s="676"/>
      <c r="E27" s="676"/>
      <c r="F27" s="676"/>
      <c r="G27" s="825" t="s">
        <v>30</v>
      </c>
      <c r="H27" s="210" t="s">
        <v>31</v>
      </c>
      <c r="I27" s="210" t="s">
        <v>158</v>
      </c>
      <c r="J27" s="826" t="s">
        <v>30</v>
      </c>
      <c r="K27" s="213" t="s">
        <v>31</v>
      </c>
      <c r="L27" s="213" t="s">
        <v>158</v>
      </c>
      <c r="M27" s="826" t="s">
        <v>30</v>
      </c>
      <c r="N27" s="213" t="s">
        <v>31</v>
      </c>
      <c r="O27" s="213" t="s">
        <v>158</v>
      </c>
      <c r="P27" s="826" t="s">
        <v>30</v>
      </c>
      <c r="Q27" s="213" t="s">
        <v>31</v>
      </c>
      <c r="R27" s="213" t="s">
        <v>158</v>
      </c>
      <c r="S27" s="826" t="s">
        <v>30</v>
      </c>
      <c r="T27" s="213" t="s">
        <v>31</v>
      </c>
      <c r="U27" s="191" t="s">
        <v>158</v>
      </c>
    </row>
    <row r="28" spans="1:22" ht="20.100000000000001" customHeight="1" x14ac:dyDescent="0.2">
      <c r="B28" s="675"/>
      <c r="C28" s="676"/>
      <c r="D28" s="676"/>
      <c r="E28" s="676"/>
      <c r="F28" s="676"/>
      <c r="G28" s="800"/>
      <c r="H28" s="211" t="s">
        <v>33</v>
      </c>
      <c r="I28" s="211" t="s">
        <v>159</v>
      </c>
      <c r="J28" s="827"/>
      <c r="K28" s="214" t="s">
        <v>33</v>
      </c>
      <c r="L28" s="214" t="s">
        <v>159</v>
      </c>
      <c r="M28" s="827"/>
      <c r="N28" s="214" t="s">
        <v>33</v>
      </c>
      <c r="O28" s="214" t="s">
        <v>159</v>
      </c>
      <c r="P28" s="827"/>
      <c r="Q28" s="214" t="s">
        <v>33</v>
      </c>
      <c r="R28" s="214" t="s">
        <v>159</v>
      </c>
      <c r="S28" s="827"/>
      <c r="T28" s="214" t="s">
        <v>33</v>
      </c>
      <c r="U28" s="80" t="s">
        <v>159</v>
      </c>
    </row>
    <row r="29" spans="1:22" ht="20.100000000000001" customHeight="1" x14ac:dyDescent="0.2">
      <c r="B29" s="823" t="s">
        <v>160</v>
      </c>
      <c r="C29" s="824"/>
      <c r="D29" s="824"/>
      <c r="E29" s="824"/>
      <c r="F29" s="824"/>
      <c r="G29" s="32">
        <v>22410793</v>
      </c>
      <c r="H29" s="31">
        <v>107.38000000000001</v>
      </c>
      <c r="I29" s="13">
        <v>0</v>
      </c>
      <c r="J29" s="32">
        <v>23338062</v>
      </c>
      <c r="K29" s="31">
        <v>104.13799999999999</v>
      </c>
      <c r="L29" s="13">
        <v>0</v>
      </c>
      <c r="M29" s="32">
        <v>24119092</v>
      </c>
      <c r="N29" s="31">
        <v>103.34700000000001</v>
      </c>
      <c r="O29" s="13">
        <v>0</v>
      </c>
      <c r="P29" s="32">
        <v>24836475</v>
      </c>
      <c r="Q29" s="31">
        <v>103</v>
      </c>
      <c r="R29" s="13" t="s">
        <v>390</v>
      </c>
      <c r="S29" s="32">
        <v>24674856</v>
      </c>
      <c r="T29" s="31">
        <v>99.349000000000004</v>
      </c>
      <c r="U29" s="192" t="s">
        <v>459</v>
      </c>
    </row>
    <row r="30" spans="1:22" ht="20.100000000000001" customHeight="1" x14ac:dyDescent="0.2">
      <c r="A30" s="34"/>
      <c r="B30" s="830" t="s">
        <v>161</v>
      </c>
      <c r="C30" s="831"/>
      <c r="D30" s="828" t="s">
        <v>80</v>
      </c>
      <c r="E30" s="829"/>
      <c r="F30" s="6"/>
      <c r="G30" s="34">
        <v>22410793</v>
      </c>
      <c r="H30" s="33">
        <v>107.38000000000001</v>
      </c>
      <c r="I30" s="58">
        <v>97.300000000000011</v>
      </c>
      <c r="J30" s="34">
        <v>23338062</v>
      </c>
      <c r="K30" s="33">
        <v>104.13799999999999</v>
      </c>
      <c r="L30" s="44">
        <v>90.5</v>
      </c>
      <c r="M30" s="34">
        <v>24119092</v>
      </c>
      <c r="N30" s="33">
        <v>103.34700000000001</v>
      </c>
      <c r="O30" s="44">
        <v>88.1</v>
      </c>
      <c r="P30" s="34">
        <v>24836475</v>
      </c>
      <c r="Q30" s="33">
        <v>103</v>
      </c>
      <c r="R30" s="44">
        <v>91</v>
      </c>
      <c r="S30" s="34">
        <v>24674856</v>
      </c>
      <c r="T30" s="33">
        <v>99.349000000000004</v>
      </c>
      <c r="U30" s="81">
        <f>SUM(U31:U37)</f>
        <v>90.5</v>
      </c>
      <c r="V30" s="20"/>
    </row>
    <row r="31" spans="1:22" ht="20.100000000000001" customHeight="1" x14ac:dyDescent="0.2">
      <c r="B31" s="832"/>
      <c r="C31" s="833"/>
      <c r="D31" s="157"/>
      <c r="E31" s="222" t="s">
        <v>162</v>
      </c>
      <c r="F31" s="76"/>
      <c r="G31" s="34">
        <v>5602603</v>
      </c>
      <c r="H31" s="33">
        <v>101.169</v>
      </c>
      <c r="I31" s="44">
        <v>24.324586457070041</v>
      </c>
      <c r="J31" s="34">
        <v>6090834</v>
      </c>
      <c r="K31" s="33">
        <v>108.714</v>
      </c>
      <c r="L31" s="44">
        <v>23.618948180015977</v>
      </c>
      <c r="M31" s="34">
        <v>6255359</v>
      </c>
      <c r="N31" s="33">
        <v>102.70099999999999</v>
      </c>
      <c r="O31" s="44">
        <v>22.848999784071474</v>
      </c>
      <c r="P31" s="34">
        <v>6448499</v>
      </c>
      <c r="Q31" s="33">
        <v>103.1</v>
      </c>
      <c r="R31" s="44">
        <v>23.6</v>
      </c>
      <c r="S31" s="34">
        <v>6516789</v>
      </c>
      <c r="T31" s="33">
        <v>101.05900000000001</v>
      </c>
      <c r="U31" s="81">
        <v>23.6</v>
      </c>
      <c r="V31" s="20"/>
    </row>
    <row r="32" spans="1:22" ht="20.100000000000001" customHeight="1" x14ac:dyDescent="0.2">
      <c r="B32" s="832"/>
      <c r="C32" s="833"/>
      <c r="D32" s="157"/>
      <c r="E32" s="219" t="s">
        <v>163</v>
      </c>
      <c r="F32" s="6"/>
      <c r="G32" s="34">
        <v>5395325</v>
      </c>
      <c r="H32" s="33">
        <v>106.518</v>
      </c>
      <c r="I32" s="44">
        <v>23.424656258259137</v>
      </c>
      <c r="J32" s="34">
        <v>5129601</v>
      </c>
      <c r="K32" s="33">
        <v>95.075000000000003</v>
      </c>
      <c r="L32" s="44">
        <v>19.891492725488519</v>
      </c>
      <c r="M32" s="34">
        <v>5049727</v>
      </c>
      <c r="N32" s="33">
        <v>98.442999999999998</v>
      </c>
      <c r="O32" s="44">
        <v>18.445178147668244</v>
      </c>
      <c r="P32" s="34">
        <v>5461082</v>
      </c>
      <c r="Q32" s="33">
        <v>108.1</v>
      </c>
      <c r="R32" s="44">
        <v>20</v>
      </c>
      <c r="S32" s="34">
        <v>5880288</v>
      </c>
      <c r="T32" s="33">
        <v>107.67599999999999</v>
      </c>
      <c r="U32" s="114">
        <v>19.899999999999999</v>
      </c>
    </row>
    <row r="33" spans="2:21" ht="20.100000000000001" customHeight="1" x14ac:dyDescent="0.2">
      <c r="B33" s="832"/>
      <c r="C33" s="833"/>
      <c r="D33" s="157"/>
      <c r="E33" s="219" t="s">
        <v>17</v>
      </c>
      <c r="F33" s="6"/>
      <c r="G33" s="34">
        <v>3015028</v>
      </c>
      <c r="H33" s="33">
        <v>98.548000000000002</v>
      </c>
      <c r="I33" s="44">
        <v>13.09022060932873</v>
      </c>
      <c r="J33" s="34">
        <v>3088229</v>
      </c>
      <c r="K33" s="33">
        <v>102.42800000000001</v>
      </c>
      <c r="L33" s="44">
        <v>11.975489845729264</v>
      </c>
      <c r="M33" s="34">
        <v>3565910</v>
      </c>
      <c r="N33" s="33">
        <v>115.46799999999999</v>
      </c>
      <c r="O33" s="44">
        <v>13.025227939758263</v>
      </c>
      <c r="P33" s="34">
        <v>3278148</v>
      </c>
      <c r="Q33" s="33">
        <v>91.9</v>
      </c>
      <c r="R33" s="44">
        <v>12</v>
      </c>
      <c r="S33" s="34">
        <v>3109701</v>
      </c>
      <c r="T33" s="33">
        <v>94.861999999999995</v>
      </c>
      <c r="U33" s="114">
        <v>12</v>
      </c>
    </row>
    <row r="34" spans="2:21" ht="20.100000000000001" customHeight="1" x14ac:dyDescent="0.2">
      <c r="B34" s="832"/>
      <c r="C34" s="833"/>
      <c r="D34" s="157"/>
      <c r="E34" s="219" t="s">
        <v>164</v>
      </c>
      <c r="F34" s="6"/>
      <c r="G34" s="34">
        <v>4112422</v>
      </c>
      <c r="H34" s="33">
        <v>111.581</v>
      </c>
      <c r="I34" s="44">
        <v>17.854730111513682</v>
      </c>
      <c r="J34" s="34">
        <v>4416856</v>
      </c>
      <c r="K34" s="33">
        <v>107.40300000000001</v>
      </c>
      <c r="L34" s="44">
        <v>17.127620451089726</v>
      </c>
      <c r="M34" s="34">
        <v>4343000</v>
      </c>
      <c r="N34" s="33">
        <v>98.328000000000003</v>
      </c>
      <c r="O34" s="44">
        <v>15.863710789776</v>
      </c>
      <c r="P34" s="34">
        <v>4112025</v>
      </c>
      <c r="Q34" s="33">
        <v>94.7</v>
      </c>
      <c r="R34" s="44">
        <v>15.1</v>
      </c>
      <c r="S34" s="34">
        <v>4179653</v>
      </c>
      <c r="T34" s="33">
        <v>101.64500000000001</v>
      </c>
      <c r="U34" s="114">
        <v>17.100000000000001</v>
      </c>
    </row>
    <row r="35" spans="2:21" ht="20.100000000000001" customHeight="1" x14ac:dyDescent="0.2">
      <c r="B35" s="832"/>
      <c r="C35" s="833"/>
      <c r="D35" s="157"/>
      <c r="E35" s="219" t="s">
        <v>165</v>
      </c>
      <c r="F35" s="6"/>
      <c r="G35" s="34">
        <v>499182</v>
      </c>
      <c r="H35" s="33">
        <v>130.49599999999998</v>
      </c>
      <c r="I35" s="44">
        <v>2.1672775523829082</v>
      </c>
      <c r="J35" s="34">
        <v>637719</v>
      </c>
      <c r="K35" s="33">
        <v>127.753</v>
      </c>
      <c r="L35" s="44">
        <v>2.4729375344019568</v>
      </c>
      <c r="M35" s="34">
        <v>505390</v>
      </c>
      <c r="N35" s="33">
        <v>79.25</v>
      </c>
      <c r="O35" s="44">
        <v>1.8460420898100145</v>
      </c>
      <c r="P35" s="34">
        <v>533565</v>
      </c>
      <c r="Q35" s="33">
        <v>105.6</v>
      </c>
      <c r="R35" s="44">
        <v>2</v>
      </c>
      <c r="S35" s="34">
        <v>324820</v>
      </c>
      <c r="T35" s="33">
        <v>60.877000000000002</v>
      </c>
      <c r="U35" s="114">
        <v>2.5</v>
      </c>
    </row>
    <row r="36" spans="2:21" ht="20.100000000000001" customHeight="1" x14ac:dyDescent="0.2">
      <c r="B36" s="832"/>
      <c r="C36" s="833"/>
      <c r="D36" s="157"/>
      <c r="E36" s="219" t="s">
        <v>166</v>
      </c>
      <c r="F36" s="6"/>
      <c r="G36" s="34">
        <v>1433602</v>
      </c>
      <c r="H36" s="33">
        <v>176.251</v>
      </c>
      <c r="I36" s="44">
        <v>6.2242096743296864</v>
      </c>
      <c r="J36" s="34">
        <v>1788290</v>
      </c>
      <c r="K36" s="33">
        <v>124.74099999999999</v>
      </c>
      <c r="L36" s="44">
        <v>6.9346051527329049</v>
      </c>
      <c r="M36" s="34">
        <v>2170225</v>
      </c>
      <c r="N36" s="33">
        <v>121.358</v>
      </c>
      <c r="O36" s="44">
        <v>7.9271981922039192</v>
      </c>
      <c r="P36" s="34">
        <v>2318039</v>
      </c>
      <c r="Q36" s="33">
        <v>106.8</v>
      </c>
      <c r="R36" s="44">
        <v>8.5</v>
      </c>
      <c r="S36" s="34">
        <v>1698293</v>
      </c>
      <c r="T36" s="33">
        <v>73.263999999999996</v>
      </c>
      <c r="U36" s="114">
        <v>6.9</v>
      </c>
    </row>
    <row r="37" spans="2:21" ht="20.100000000000001" customHeight="1" x14ac:dyDescent="0.2">
      <c r="B37" s="832"/>
      <c r="C37" s="833"/>
      <c r="D37" s="157"/>
      <c r="E37" s="219" t="s">
        <v>167</v>
      </c>
      <c r="F37" s="6"/>
      <c r="G37" s="34">
        <v>2352631</v>
      </c>
      <c r="H37" s="33">
        <v>101.121</v>
      </c>
      <c r="I37" s="44">
        <v>10.214319337115827</v>
      </c>
      <c r="J37" s="34">
        <v>2186533</v>
      </c>
      <c r="K37" s="33">
        <v>92.94</v>
      </c>
      <c r="L37" s="44">
        <v>8.4789061105416543</v>
      </c>
      <c r="M37" s="34">
        <v>2229481</v>
      </c>
      <c r="N37" s="33">
        <v>101.96400000000001</v>
      </c>
      <c r="O37" s="44">
        <v>8.1436430567120848</v>
      </c>
      <c r="P37" s="34">
        <v>2685117</v>
      </c>
      <c r="Q37" s="33">
        <v>120.4</v>
      </c>
      <c r="R37" s="44">
        <v>9.8000000000000007</v>
      </c>
      <c r="S37" s="34">
        <v>2965312</v>
      </c>
      <c r="T37" s="33">
        <v>110.43499999999999</v>
      </c>
      <c r="U37" s="114">
        <v>8.5</v>
      </c>
    </row>
    <row r="38" spans="2:21" ht="20.100000000000001" customHeight="1" thickBot="1" x14ac:dyDescent="0.25">
      <c r="B38" s="834"/>
      <c r="C38" s="835"/>
      <c r="D38" s="193"/>
      <c r="E38" s="132"/>
      <c r="F38" s="35"/>
      <c r="G38" s="50"/>
      <c r="H38" s="36"/>
      <c r="I38" s="36"/>
      <c r="J38" s="50"/>
      <c r="K38" s="36"/>
      <c r="L38" s="36"/>
      <c r="M38" s="50"/>
      <c r="N38" s="36"/>
      <c r="O38" s="36"/>
      <c r="P38" s="50"/>
      <c r="Q38" s="36"/>
      <c r="R38" s="36"/>
      <c r="S38" s="50"/>
      <c r="T38" s="36"/>
      <c r="U38" s="45"/>
    </row>
    <row r="39" spans="2:21" ht="20.100000000000001" customHeight="1" x14ac:dyDescent="0.2">
      <c r="B39" s="696" t="s">
        <v>168</v>
      </c>
      <c r="C39" s="696"/>
      <c r="D39" s="696"/>
      <c r="E39" s="696"/>
      <c r="F39" s="696"/>
      <c r="G39" s="696"/>
      <c r="H39" s="696"/>
      <c r="I39" s="696"/>
      <c r="J39" s="696"/>
      <c r="K39" s="696"/>
      <c r="L39" s="696"/>
      <c r="T39" s="822" t="s">
        <v>26</v>
      </c>
      <c r="U39" s="822"/>
    </row>
    <row r="40" spans="2:21" ht="20.100000000000001" customHeight="1" x14ac:dyDescent="0.2">
      <c r="B40" s="99" t="s">
        <v>25</v>
      </c>
    </row>
    <row r="42" spans="2:21" ht="20.100000000000001" customHeight="1" x14ac:dyDescent="0.2">
      <c r="P42" s="65"/>
    </row>
  </sheetData>
  <sheetProtection sheet="1" objects="1" scenarios="1"/>
  <mergeCells count="48">
    <mergeCell ref="S2:U2"/>
    <mergeCell ref="S3:S4"/>
    <mergeCell ref="U3:U4"/>
    <mergeCell ref="S26:U26"/>
    <mergeCell ref="S27:S28"/>
    <mergeCell ref="S25:U25"/>
    <mergeCell ref="B5:E5"/>
    <mergeCell ref="B6:F6"/>
    <mergeCell ref="J3:J4"/>
    <mergeCell ref="L3:L4"/>
    <mergeCell ref="I3:I4"/>
    <mergeCell ref="G3:G4"/>
    <mergeCell ref="R3:R4"/>
    <mergeCell ref="B2:F4"/>
    <mergeCell ref="P2:R2"/>
    <mergeCell ref="M3:M4"/>
    <mergeCell ref="O3:O4"/>
    <mergeCell ref="G2:I2"/>
    <mergeCell ref="M2:O2"/>
    <mergeCell ref="J2:L2"/>
    <mergeCell ref="P3:P4"/>
    <mergeCell ref="C20:E20"/>
    <mergeCell ref="C21:E21"/>
    <mergeCell ref="T23:U23"/>
    <mergeCell ref="C7:E7"/>
    <mergeCell ref="C15:E15"/>
    <mergeCell ref="C17:E17"/>
    <mergeCell ref="C9:E9"/>
    <mergeCell ref="C12:E12"/>
    <mergeCell ref="C16:E16"/>
    <mergeCell ref="C10:E10"/>
    <mergeCell ref="C13:E13"/>
    <mergeCell ref="C14:E14"/>
    <mergeCell ref="C11:E11"/>
    <mergeCell ref="T39:U39"/>
    <mergeCell ref="B29:F29"/>
    <mergeCell ref="B39:L39"/>
    <mergeCell ref="B26:F28"/>
    <mergeCell ref="G26:I26"/>
    <mergeCell ref="P26:R26"/>
    <mergeCell ref="G27:G28"/>
    <mergeCell ref="J27:J28"/>
    <mergeCell ref="M27:M28"/>
    <mergeCell ref="P27:P28"/>
    <mergeCell ref="J26:L26"/>
    <mergeCell ref="M26:O26"/>
    <mergeCell ref="D30:E30"/>
    <mergeCell ref="B30:C38"/>
  </mergeCells>
  <phoneticPr fontId="23"/>
  <conditionalFormatting sqref="E5:U22 E29:U38">
    <cfRule type="expression" dxfId="1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6BC6-3F5A-4F09-8A21-CDF9C7659E61}">
  <sheetPr>
    <tabColor rgb="FF00B0F0"/>
  </sheetPr>
  <dimension ref="A1:V42"/>
  <sheetViews>
    <sheetView view="pageBreakPreview" zoomScaleNormal="90" zoomScaleSheetLayoutView="100" workbookViewId="0">
      <pane xSplit="6" topLeftCell="K1" activePane="topRight" state="frozen"/>
      <selection activeCell="B2" sqref="B2:F4"/>
      <selection pane="topRight" activeCell="M1" sqref="M1"/>
    </sheetView>
  </sheetViews>
  <sheetFormatPr defaultColWidth="9" defaultRowHeight="20.100000000000001" customHeight="1" x14ac:dyDescent="0.2"/>
  <cols>
    <col min="1" max="1" width="2.33203125" style="99" customWidth="1"/>
    <col min="2" max="2" width="1.6640625" style="99" customWidth="1"/>
    <col min="3" max="3" width="3.77734375" style="99" customWidth="1"/>
    <col min="4" max="4" width="2" style="99" customWidth="1"/>
    <col min="5" max="5" width="14.6640625" style="99" customWidth="1"/>
    <col min="6" max="6" width="1.21875" style="99" customWidth="1"/>
    <col min="7" max="7" width="13.109375" style="99" customWidth="1"/>
    <col min="8" max="9" width="8.6640625" style="99" customWidth="1"/>
    <col min="10" max="10" width="13.109375" style="99" customWidth="1"/>
    <col min="11" max="12" width="8.6640625" style="99" customWidth="1"/>
    <col min="13" max="13" width="13.109375" style="99" customWidth="1"/>
    <col min="14" max="15" width="8.6640625" style="99" customWidth="1"/>
    <col min="16" max="16" width="13" style="99" customWidth="1"/>
    <col min="17" max="18" width="8.6640625" style="99" customWidth="1"/>
    <col min="19" max="19" width="13.109375" style="99" customWidth="1"/>
    <col min="20" max="20" width="9.21875" style="99" customWidth="1"/>
    <col min="21" max="22" width="9" style="99" customWidth="1"/>
    <col min="23" max="16384" width="9" style="99"/>
  </cols>
  <sheetData>
    <row r="1" spans="1:21" ht="20.100000000000001" customHeight="1" thickBot="1" x14ac:dyDescent="0.25">
      <c r="B1" s="99" t="s">
        <v>381</v>
      </c>
      <c r="R1" s="226"/>
      <c r="U1" s="226" t="s">
        <v>0</v>
      </c>
    </row>
    <row r="2" spans="1:21" ht="20.100000000000001" customHeight="1" x14ac:dyDescent="0.2">
      <c r="B2" s="673" t="s">
        <v>151</v>
      </c>
      <c r="C2" s="674"/>
      <c r="D2" s="674"/>
      <c r="E2" s="674"/>
      <c r="F2" s="674"/>
      <c r="G2" s="677" t="s">
        <v>467</v>
      </c>
      <c r="H2" s="678"/>
      <c r="I2" s="679"/>
      <c r="J2" s="677" t="s">
        <v>468</v>
      </c>
      <c r="K2" s="678"/>
      <c r="L2" s="679"/>
      <c r="M2" s="677" t="s">
        <v>388</v>
      </c>
      <c r="N2" s="678"/>
      <c r="O2" s="679"/>
      <c r="P2" s="677" t="s">
        <v>441</v>
      </c>
      <c r="Q2" s="678"/>
      <c r="R2" s="679"/>
      <c r="S2" s="677" t="s">
        <v>453</v>
      </c>
      <c r="T2" s="678"/>
      <c r="U2" s="680"/>
    </row>
    <row r="3" spans="1:21" ht="20.100000000000001" customHeight="1" x14ac:dyDescent="0.2">
      <c r="B3" s="675"/>
      <c r="C3" s="676"/>
      <c r="D3" s="676"/>
      <c r="E3" s="676"/>
      <c r="F3" s="676"/>
      <c r="G3" s="825" t="s">
        <v>30</v>
      </c>
      <c r="H3" s="210" t="s">
        <v>31</v>
      </c>
      <c r="I3" s="825" t="s">
        <v>32</v>
      </c>
      <c r="J3" s="825" t="s">
        <v>30</v>
      </c>
      <c r="K3" s="210" t="s">
        <v>31</v>
      </c>
      <c r="L3" s="825" t="s">
        <v>32</v>
      </c>
      <c r="M3" s="825" t="s">
        <v>30</v>
      </c>
      <c r="N3" s="210" t="s">
        <v>31</v>
      </c>
      <c r="O3" s="825" t="s">
        <v>32</v>
      </c>
      <c r="P3" s="825" t="s">
        <v>30</v>
      </c>
      <c r="Q3" s="210" t="s">
        <v>31</v>
      </c>
      <c r="R3" s="825" t="s">
        <v>32</v>
      </c>
      <c r="S3" s="825" t="s">
        <v>30</v>
      </c>
      <c r="T3" s="210" t="s">
        <v>31</v>
      </c>
      <c r="U3" s="843" t="s">
        <v>32</v>
      </c>
    </row>
    <row r="4" spans="1:21" ht="20.100000000000001" customHeight="1" x14ac:dyDescent="0.2">
      <c r="B4" s="675"/>
      <c r="C4" s="676"/>
      <c r="D4" s="676"/>
      <c r="E4" s="676"/>
      <c r="F4" s="676"/>
      <c r="G4" s="800"/>
      <c r="H4" s="211" t="s">
        <v>33</v>
      </c>
      <c r="I4" s="800"/>
      <c r="J4" s="800"/>
      <c r="K4" s="211" t="s">
        <v>33</v>
      </c>
      <c r="L4" s="800"/>
      <c r="M4" s="800"/>
      <c r="N4" s="211" t="s">
        <v>33</v>
      </c>
      <c r="O4" s="800"/>
      <c r="P4" s="800"/>
      <c r="Q4" s="211" t="s">
        <v>33</v>
      </c>
      <c r="R4" s="800"/>
      <c r="S4" s="800"/>
      <c r="T4" s="211" t="s">
        <v>33</v>
      </c>
      <c r="U4" s="844"/>
    </row>
    <row r="5" spans="1:21" ht="20.100000000000001" customHeight="1" x14ac:dyDescent="0.2">
      <c r="B5" s="841"/>
      <c r="C5" s="842"/>
      <c r="D5" s="842"/>
      <c r="E5" s="842"/>
      <c r="F5" s="76"/>
      <c r="G5" s="189"/>
      <c r="H5" s="40"/>
      <c r="I5" s="40"/>
      <c r="J5" s="7"/>
      <c r="K5" s="40"/>
      <c r="L5" s="40"/>
      <c r="M5" s="7"/>
      <c r="N5" s="40"/>
      <c r="O5" s="40"/>
      <c r="P5" s="7"/>
      <c r="Q5" s="40"/>
      <c r="R5" s="40"/>
      <c r="S5" s="7"/>
      <c r="T5" s="40"/>
      <c r="U5" s="77"/>
    </row>
    <row r="6" spans="1:21" ht="20.100000000000001" customHeight="1" x14ac:dyDescent="0.2">
      <c r="A6" s="28"/>
      <c r="B6" s="806" t="s">
        <v>152</v>
      </c>
      <c r="C6" s="808"/>
      <c r="D6" s="808"/>
      <c r="E6" s="808"/>
      <c r="F6" s="808"/>
      <c r="G6" s="60">
        <v>50841634</v>
      </c>
      <c r="H6" s="107">
        <v>95.343999999999994</v>
      </c>
      <c r="I6" s="106">
        <v>100</v>
      </c>
      <c r="J6" s="61">
        <v>63449451</v>
      </c>
      <c r="K6" s="106">
        <v>124.798</v>
      </c>
      <c r="L6" s="106">
        <v>100</v>
      </c>
      <c r="M6" s="61">
        <v>58814487</v>
      </c>
      <c r="N6" s="106">
        <v>92.695000000000007</v>
      </c>
      <c r="O6" s="106">
        <v>100</v>
      </c>
      <c r="P6" s="61">
        <v>58210963</v>
      </c>
      <c r="Q6" s="106">
        <v>98.97399999999999</v>
      </c>
      <c r="R6" s="106">
        <v>100</v>
      </c>
      <c r="S6" s="61">
        <v>59952914</v>
      </c>
      <c r="T6" s="106">
        <v>102.99199999999999</v>
      </c>
      <c r="U6" s="108">
        <v>100</v>
      </c>
    </row>
    <row r="7" spans="1:21" ht="20.100000000000001" customHeight="1" x14ac:dyDescent="0.2">
      <c r="A7" s="61"/>
      <c r="B7" s="145"/>
      <c r="C7" s="839" t="s">
        <v>288</v>
      </c>
      <c r="D7" s="840"/>
      <c r="E7" s="840"/>
      <c r="F7" s="150"/>
      <c r="G7" s="61">
        <v>5998353</v>
      </c>
      <c r="H7" s="107">
        <v>101.58199999999999</v>
      </c>
      <c r="I7" s="106">
        <v>11.798</v>
      </c>
      <c r="J7" s="61">
        <v>6721012</v>
      </c>
      <c r="K7" s="106">
        <v>112.04799999999999</v>
      </c>
      <c r="L7" s="106">
        <v>10.593</v>
      </c>
      <c r="M7" s="61">
        <v>6907332</v>
      </c>
      <c r="N7" s="106">
        <v>102.77199999999999</v>
      </c>
      <c r="O7" s="106">
        <v>11.744</v>
      </c>
      <c r="P7" s="61">
        <v>7015770</v>
      </c>
      <c r="Q7" s="106">
        <v>101.57000000000001</v>
      </c>
      <c r="R7" s="106">
        <v>12.052</v>
      </c>
      <c r="S7" s="61">
        <v>7266469</v>
      </c>
      <c r="T7" s="106">
        <v>103.57300000000001</v>
      </c>
      <c r="U7" s="108">
        <v>12.120000000000001</v>
      </c>
    </row>
    <row r="8" spans="1:21" ht="20.100000000000001" customHeight="1" x14ac:dyDescent="0.2">
      <c r="A8" s="62"/>
      <c r="B8" s="145"/>
      <c r="C8" s="149"/>
      <c r="E8" s="190" t="s">
        <v>409</v>
      </c>
      <c r="F8" s="151"/>
      <c r="G8" s="62">
        <v>3688815</v>
      </c>
      <c r="H8" s="107">
        <v>101.616</v>
      </c>
      <c r="I8" s="85">
        <v>7.2560000000000002</v>
      </c>
      <c r="J8" s="62">
        <v>3902980</v>
      </c>
      <c r="K8" s="106">
        <v>105.806</v>
      </c>
      <c r="L8" s="85">
        <v>6.1509999999999998</v>
      </c>
      <c r="M8" s="62">
        <v>3938741</v>
      </c>
      <c r="N8" s="106">
        <v>100.91600000000001</v>
      </c>
      <c r="O8" s="85">
        <v>6.6970000000000001</v>
      </c>
      <c r="P8" s="62">
        <v>3975328</v>
      </c>
      <c r="Q8" s="106">
        <v>100.929</v>
      </c>
      <c r="R8" s="85">
        <v>6.8290000000000006</v>
      </c>
      <c r="S8" s="62">
        <v>4159770</v>
      </c>
      <c r="T8" s="106">
        <v>104.64</v>
      </c>
      <c r="U8" s="78">
        <v>6.9379999999999997</v>
      </c>
    </row>
    <row r="9" spans="1:21" ht="20.100000000000001" customHeight="1" x14ac:dyDescent="0.2">
      <c r="A9" s="63"/>
      <c r="B9" s="145"/>
      <c r="C9" s="813" t="s">
        <v>289</v>
      </c>
      <c r="D9" s="714"/>
      <c r="E9" s="714"/>
      <c r="F9" s="151"/>
      <c r="G9" s="63">
        <v>5943904</v>
      </c>
      <c r="H9" s="107">
        <v>105.084</v>
      </c>
      <c r="I9" s="106">
        <v>11.691000000000001</v>
      </c>
      <c r="J9" s="63">
        <v>6789730</v>
      </c>
      <c r="K9" s="106">
        <v>114.23</v>
      </c>
      <c r="L9" s="106">
        <v>10.700999999999999</v>
      </c>
      <c r="M9" s="63">
        <v>7741866</v>
      </c>
      <c r="N9" s="106">
        <v>114.02300000000001</v>
      </c>
      <c r="O9" s="106">
        <v>13.163</v>
      </c>
      <c r="P9" s="63">
        <v>7379353</v>
      </c>
      <c r="Q9" s="106">
        <v>95.316999999999993</v>
      </c>
      <c r="R9" s="106">
        <v>12.677</v>
      </c>
      <c r="S9" s="63">
        <v>6553976</v>
      </c>
      <c r="T9" s="106">
        <v>88.814999999999998</v>
      </c>
      <c r="U9" s="108">
        <v>10.932</v>
      </c>
    </row>
    <row r="10" spans="1:21" ht="20.100000000000001" customHeight="1" x14ac:dyDescent="0.2">
      <c r="A10" s="63"/>
      <c r="B10" s="145"/>
      <c r="C10" s="828" t="s">
        <v>153</v>
      </c>
      <c r="D10" s="829"/>
      <c r="E10" s="829"/>
      <c r="F10" s="1"/>
      <c r="G10" s="63">
        <v>550392</v>
      </c>
      <c r="H10" s="107">
        <v>124.227</v>
      </c>
      <c r="I10" s="106">
        <v>1.083</v>
      </c>
      <c r="J10" s="63">
        <v>705740</v>
      </c>
      <c r="K10" s="106">
        <v>128.22499999999999</v>
      </c>
      <c r="L10" s="106">
        <v>1.1119999999999999</v>
      </c>
      <c r="M10" s="63">
        <v>597105</v>
      </c>
      <c r="N10" s="106">
        <v>84.606999999999999</v>
      </c>
      <c r="O10" s="106">
        <v>1.0149999999999999</v>
      </c>
      <c r="P10" s="63">
        <v>677678</v>
      </c>
      <c r="Q10" s="106">
        <v>113.494</v>
      </c>
      <c r="R10" s="106">
        <v>1.1639999999999999</v>
      </c>
      <c r="S10" s="63">
        <v>658231</v>
      </c>
      <c r="T10" s="106">
        <v>97.13000000000001</v>
      </c>
      <c r="U10" s="108">
        <v>1.0980000000000001</v>
      </c>
    </row>
    <row r="11" spans="1:21" ht="20.100000000000001" customHeight="1" x14ac:dyDescent="0.2">
      <c r="A11" s="63"/>
      <c r="B11" s="145"/>
      <c r="C11" s="836" t="s">
        <v>314</v>
      </c>
      <c r="D11" s="837"/>
      <c r="E11" s="837"/>
      <c r="F11" s="1"/>
      <c r="G11" s="63">
        <v>18509629</v>
      </c>
      <c r="H11" s="107">
        <v>105.13699999999999</v>
      </c>
      <c r="I11" s="106">
        <v>36.405999999999999</v>
      </c>
      <c r="J11" s="63">
        <v>19367397</v>
      </c>
      <c r="K11" s="106">
        <v>104.634</v>
      </c>
      <c r="L11" s="106">
        <v>30.524000000000001</v>
      </c>
      <c r="M11" s="63">
        <v>22189245</v>
      </c>
      <c r="N11" s="106">
        <v>114.57</v>
      </c>
      <c r="O11" s="106">
        <v>37.728000000000002</v>
      </c>
      <c r="P11" s="63">
        <v>22036428</v>
      </c>
      <c r="Q11" s="106">
        <v>99.311000000000007</v>
      </c>
      <c r="R11" s="106">
        <v>37.856000000000002</v>
      </c>
      <c r="S11" s="63">
        <v>22920327</v>
      </c>
      <c r="T11" s="106">
        <v>104.01100000000001</v>
      </c>
      <c r="U11" s="108">
        <v>38.231000000000002</v>
      </c>
    </row>
    <row r="12" spans="1:21" ht="20.100000000000001" customHeight="1" x14ac:dyDescent="0.2">
      <c r="A12" s="63"/>
      <c r="B12" s="145"/>
      <c r="C12" s="828" t="s">
        <v>315</v>
      </c>
      <c r="D12" s="829"/>
      <c r="E12" s="829"/>
      <c r="F12" s="1"/>
      <c r="G12" s="63">
        <v>2229462</v>
      </c>
      <c r="H12" s="107">
        <v>114.95</v>
      </c>
      <c r="I12" s="106">
        <v>4.3849999999999998</v>
      </c>
      <c r="J12" s="63">
        <v>14433069</v>
      </c>
      <c r="K12" s="106">
        <v>647.37900000000002</v>
      </c>
      <c r="L12" s="106">
        <v>22.747</v>
      </c>
      <c r="M12" s="63">
        <v>3455553</v>
      </c>
      <c r="N12" s="106">
        <v>23.942</v>
      </c>
      <c r="O12" s="106">
        <v>5.875</v>
      </c>
      <c r="P12" s="63">
        <v>4490828</v>
      </c>
      <c r="Q12" s="106">
        <v>129.96</v>
      </c>
      <c r="R12" s="106">
        <v>7.7149999999999999</v>
      </c>
      <c r="S12" s="63">
        <v>4686058</v>
      </c>
      <c r="T12" s="106">
        <v>104.34699999999999</v>
      </c>
      <c r="U12" s="108">
        <v>7.8159999999999989</v>
      </c>
    </row>
    <row r="13" spans="1:21" ht="20.100000000000001" customHeight="1" x14ac:dyDescent="0.2">
      <c r="A13" s="63"/>
      <c r="B13" s="145"/>
      <c r="C13" s="836" t="s">
        <v>316</v>
      </c>
      <c r="D13" s="837"/>
      <c r="E13" s="837"/>
      <c r="F13" s="1"/>
      <c r="G13" s="63">
        <v>3065857</v>
      </c>
      <c r="H13" s="107">
        <v>98.543999999999997</v>
      </c>
      <c r="I13" s="106">
        <v>6.03</v>
      </c>
      <c r="J13" s="63">
        <v>3126761</v>
      </c>
      <c r="K13" s="106">
        <v>101.98700000000001</v>
      </c>
      <c r="L13" s="106">
        <v>4.9279999999999999</v>
      </c>
      <c r="M13" s="63">
        <v>3585323</v>
      </c>
      <c r="N13" s="106">
        <v>114.666</v>
      </c>
      <c r="O13" s="106">
        <v>6.0960000000000001</v>
      </c>
      <c r="P13" s="63">
        <v>3337377</v>
      </c>
      <c r="Q13" s="106">
        <v>93.084000000000003</v>
      </c>
      <c r="R13" s="106">
        <v>5.7329999999999997</v>
      </c>
      <c r="S13" s="63">
        <v>3123081</v>
      </c>
      <c r="T13" s="106">
        <v>93.579000000000008</v>
      </c>
      <c r="U13" s="108">
        <v>5.2089999999999996</v>
      </c>
    </row>
    <row r="14" spans="1:21" ht="20.100000000000001" customHeight="1" x14ac:dyDescent="0.2">
      <c r="A14" s="63"/>
      <c r="B14" s="145"/>
      <c r="C14" s="828" t="s">
        <v>317</v>
      </c>
      <c r="D14" s="829"/>
      <c r="E14" s="829"/>
      <c r="F14" s="1"/>
      <c r="G14" s="63">
        <v>2020181</v>
      </c>
      <c r="H14" s="107">
        <v>47.981000000000002</v>
      </c>
      <c r="I14" s="106">
        <v>3.9730000000000003</v>
      </c>
      <c r="J14" s="63">
        <v>2605652</v>
      </c>
      <c r="K14" s="106">
        <v>128.98099999999999</v>
      </c>
      <c r="L14" s="106">
        <v>4.1070000000000002</v>
      </c>
      <c r="M14" s="63">
        <v>3463733</v>
      </c>
      <c r="N14" s="106">
        <v>132.93200000000002</v>
      </c>
      <c r="O14" s="106">
        <v>5.8889999999999993</v>
      </c>
      <c r="P14" s="63">
        <v>5503282</v>
      </c>
      <c r="Q14" s="106">
        <v>158.88300000000001</v>
      </c>
      <c r="R14" s="106">
        <v>9.4540000000000006</v>
      </c>
      <c r="S14" s="63">
        <v>3549018</v>
      </c>
      <c r="T14" s="106">
        <v>64.48899999999999</v>
      </c>
      <c r="U14" s="108">
        <v>5.92</v>
      </c>
    </row>
    <row r="15" spans="1:21" ht="20.100000000000001" customHeight="1" x14ac:dyDescent="0.2">
      <c r="A15" s="63"/>
      <c r="B15" s="145"/>
      <c r="C15" s="836" t="s">
        <v>154</v>
      </c>
      <c r="D15" s="837"/>
      <c r="E15" s="837"/>
      <c r="F15" s="1"/>
      <c r="G15" s="63">
        <v>11650</v>
      </c>
      <c r="H15" s="107">
        <v>5.8180000000000005</v>
      </c>
      <c r="I15" s="106">
        <v>2.3E-2</v>
      </c>
      <c r="J15" s="63">
        <v>35279</v>
      </c>
      <c r="K15" s="106">
        <v>302.82399999999996</v>
      </c>
      <c r="L15" s="106">
        <v>5.5999999999999994E-2</v>
      </c>
      <c r="M15" s="63">
        <v>34822</v>
      </c>
      <c r="N15" s="106">
        <v>98.704999999999998</v>
      </c>
      <c r="O15" s="106">
        <v>5.9000000000000004E-2</v>
      </c>
      <c r="P15" s="63">
        <v>34828</v>
      </c>
      <c r="Q15" s="106">
        <v>100.017</v>
      </c>
      <c r="R15" s="106">
        <v>0.06</v>
      </c>
      <c r="S15" s="63">
        <v>34876</v>
      </c>
      <c r="T15" s="106">
        <v>100.13799999999999</v>
      </c>
      <c r="U15" s="108">
        <v>5.8000000000000003E-2</v>
      </c>
    </row>
    <row r="16" spans="1:21" ht="20.100000000000001" customHeight="1" x14ac:dyDescent="0.2">
      <c r="A16" s="63"/>
      <c r="B16" s="145"/>
      <c r="C16" s="828" t="s">
        <v>318</v>
      </c>
      <c r="D16" s="829"/>
      <c r="E16" s="829"/>
      <c r="F16" s="1"/>
      <c r="G16" s="63">
        <v>3785052</v>
      </c>
      <c r="H16" s="107">
        <v>100.38100000000001</v>
      </c>
      <c r="I16" s="106">
        <v>7.4450000000000003</v>
      </c>
      <c r="J16" s="63">
        <v>3459004</v>
      </c>
      <c r="K16" s="106">
        <v>91.385999999999996</v>
      </c>
      <c r="L16" s="106">
        <v>5.452</v>
      </c>
      <c r="M16" s="63">
        <v>3477971</v>
      </c>
      <c r="N16" s="106">
        <v>100.54799999999999</v>
      </c>
      <c r="O16" s="106">
        <v>5.9130000000000003</v>
      </c>
      <c r="P16" s="63">
        <v>3629688</v>
      </c>
      <c r="Q16" s="106">
        <v>104.36199999999999</v>
      </c>
      <c r="R16" s="106">
        <v>6.2350000000000003</v>
      </c>
      <c r="S16" s="63">
        <v>4356805</v>
      </c>
      <c r="T16" s="106">
        <v>120.03200000000001</v>
      </c>
      <c r="U16" s="108">
        <v>7.2669999999999995</v>
      </c>
    </row>
    <row r="17" spans="1:22" ht="20.100000000000001" customHeight="1" x14ac:dyDescent="0.2">
      <c r="A17" s="64"/>
      <c r="B17" s="145"/>
      <c r="C17" s="839" t="s">
        <v>155</v>
      </c>
      <c r="D17" s="840"/>
      <c r="E17" s="840"/>
      <c r="F17" s="153"/>
      <c r="G17" s="64">
        <v>8727154</v>
      </c>
      <c r="H17" s="107">
        <v>83.25</v>
      </c>
      <c r="I17" s="106">
        <v>17.164999999999999</v>
      </c>
      <c r="J17" s="64">
        <v>6205807</v>
      </c>
      <c r="K17" s="106">
        <v>71.108999999999995</v>
      </c>
      <c r="L17" s="106">
        <v>9.7809999999999988</v>
      </c>
      <c r="M17" s="64">
        <v>7361537</v>
      </c>
      <c r="N17" s="106">
        <v>118.62299999999999</v>
      </c>
      <c r="O17" s="106">
        <v>12.516999999999999</v>
      </c>
      <c r="P17" s="64">
        <v>4105731</v>
      </c>
      <c r="Q17" s="106">
        <v>55.772999999999996</v>
      </c>
      <c r="R17" s="106">
        <v>7.0529999999999999</v>
      </c>
      <c r="S17" s="64">
        <v>6804073</v>
      </c>
      <c r="T17" s="106">
        <v>165.721</v>
      </c>
      <c r="U17" s="108">
        <v>11.349</v>
      </c>
    </row>
    <row r="18" spans="1:22" ht="20.100000000000001" customHeight="1" x14ac:dyDescent="0.2">
      <c r="A18" s="62"/>
      <c r="B18" s="145"/>
      <c r="C18" s="149"/>
      <c r="E18" s="190" t="s">
        <v>408</v>
      </c>
      <c r="F18" s="151"/>
      <c r="G18" s="62">
        <v>7824136</v>
      </c>
      <c r="H18" s="107">
        <v>84.989000000000004</v>
      </c>
      <c r="I18" s="54">
        <v>15.388999999999999</v>
      </c>
      <c r="J18" s="62">
        <v>5317773</v>
      </c>
      <c r="K18" s="106">
        <v>67.966000000000008</v>
      </c>
      <c r="L18" s="54">
        <v>8.3810000000000002</v>
      </c>
      <c r="M18" s="62">
        <v>6588107</v>
      </c>
      <c r="N18" s="106">
        <v>123.88800000000001</v>
      </c>
      <c r="O18" s="85">
        <v>11.202</v>
      </c>
      <c r="P18" s="62">
        <v>2935565</v>
      </c>
      <c r="Q18" s="106">
        <v>44.558999999999997</v>
      </c>
      <c r="R18" s="85">
        <v>5.0430000000000001</v>
      </c>
      <c r="S18" s="62">
        <v>5217937</v>
      </c>
      <c r="T18" s="106">
        <v>177.749</v>
      </c>
      <c r="U18" s="78">
        <v>8.7029999999999994</v>
      </c>
    </row>
    <row r="19" spans="1:22" ht="20.100000000000001" customHeight="1" x14ac:dyDescent="0.2">
      <c r="A19" s="62"/>
      <c r="B19" s="145"/>
      <c r="C19" s="149"/>
      <c r="E19" s="152" t="s">
        <v>407</v>
      </c>
      <c r="F19" s="1"/>
      <c r="G19" s="62">
        <v>903018</v>
      </c>
      <c r="H19" s="107">
        <v>70.713999999999999</v>
      </c>
      <c r="I19" s="54">
        <v>1.7760000000000002</v>
      </c>
      <c r="J19" s="62">
        <v>888034</v>
      </c>
      <c r="K19" s="106">
        <v>98.340999999999994</v>
      </c>
      <c r="L19" s="54">
        <v>1.4000000000000001</v>
      </c>
      <c r="M19" s="62">
        <v>773430</v>
      </c>
      <c r="N19" s="106">
        <v>87.094999999999999</v>
      </c>
      <c r="O19" s="85">
        <v>1.3149999999999999</v>
      </c>
      <c r="P19" s="62">
        <v>1170166</v>
      </c>
      <c r="Q19" s="106">
        <v>151.29600000000002</v>
      </c>
      <c r="R19" s="85">
        <v>2.0099999999999998</v>
      </c>
      <c r="S19" s="62">
        <v>1586136</v>
      </c>
      <c r="T19" s="106">
        <v>135.548</v>
      </c>
      <c r="U19" s="78">
        <v>2.6459999999999999</v>
      </c>
    </row>
    <row r="20" spans="1:22" ht="20.100000000000001" customHeight="1" x14ac:dyDescent="0.2">
      <c r="A20" s="56"/>
      <c r="B20" s="145"/>
      <c r="C20" s="803" t="s">
        <v>156</v>
      </c>
      <c r="D20" s="716"/>
      <c r="E20" s="716"/>
      <c r="F20" s="151"/>
      <c r="G20" s="56">
        <v>0</v>
      </c>
      <c r="H20" s="84">
        <v>0</v>
      </c>
      <c r="I20" s="8">
        <v>0</v>
      </c>
      <c r="J20" s="56">
        <v>0</v>
      </c>
      <c r="K20" s="5">
        <v>0</v>
      </c>
      <c r="L20" s="5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79">
        <v>0</v>
      </c>
    </row>
    <row r="21" spans="1:22" ht="20.100000000000001" customHeight="1" x14ac:dyDescent="0.2">
      <c r="A21" s="56"/>
      <c r="B21" s="145"/>
      <c r="C21" s="836" t="s">
        <v>157</v>
      </c>
      <c r="D21" s="837"/>
      <c r="E21" s="837"/>
      <c r="F21" s="1"/>
      <c r="G21" s="56">
        <v>0</v>
      </c>
      <c r="H21" s="84">
        <v>0</v>
      </c>
      <c r="I21" s="8">
        <v>0</v>
      </c>
      <c r="J21" s="56">
        <v>0</v>
      </c>
      <c r="K21" s="5">
        <v>0</v>
      </c>
      <c r="L21" s="5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79">
        <v>0</v>
      </c>
    </row>
    <row r="22" spans="1:22" ht="20.100000000000001" customHeight="1" thickBot="1" x14ac:dyDescent="0.25">
      <c r="A22" s="18"/>
      <c r="B22" s="154"/>
      <c r="C22" s="155"/>
      <c r="D22" s="156"/>
      <c r="E22" s="156"/>
      <c r="F22" s="29"/>
      <c r="G22" s="30"/>
      <c r="H22" s="30"/>
      <c r="I22" s="30"/>
      <c r="J22" s="41"/>
      <c r="K22" s="30"/>
      <c r="L22" s="30"/>
      <c r="M22" s="41"/>
      <c r="N22" s="42"/>
      <c r="O22" s="41"/>
      <c r="P22" s="41"/>
      <c r="Q22" s="42"/>
      <c r="R22" s="41"/>
      <c r="S22" s="41"/>
      <c r="T22" s="42"/>
      <c r="U22" s="70"/>
    </row>
    <row r="23" spans="1:22" ht="19.5" customHeight="1" x14ac:dyDescent="0.2">
      <c r="M23" s="43"/>
      <c r="N23" s="43"/>
      <c r="O23" s="43"/>
      <c r="P23" s="43"/>
      <c r="Q23" s="43"/>
      <c r="R23" s="215"/>
      <c r="S23" s="43"/>
      <c r="T23" s="838" t="s">
        <v>26</v>
      </c>
      <c r="U23" s="838"/>
    </row>
    <row r="24" spans="1:22" ht="20.100000000000001" customHeight="1" x14ac:dyDescent="0.2">
      <c r="M24" s="43"/>
      <c r="N24" s="43"/>
      <c r="O24" s="43"/>
      <c r="P24" s="43"/>
      <c r="Q24" s="43"/>
      <c r="R24" s="43"/>
      <c r="S24" s="43"/>
      <c r="T24" s="43"/>
      <c r="U24" s="43"/>
    </row>
    <row r="25" spans="1:22" ht="20.100000000000001" customHeight="1" thickBot="1" x14ac:dyDescent="0.25">
      <c r="B25" s="99" t="s">
        <v>382</v>
      </c>
      <c r="M25" s="43"/>
      <c r="N25" s="43"/>
      <c r="O25" s="43"/>
      <c r="P25" s="43"/>
      <c r="Q25" s="43"/>
      <c r="R25" s="215"/>
      <c r="S25" s="838" t="s">
        <v>0</v>
      </c>
      <c r="T25" s="838"/>
      <c r="U25" s="838"/>
    </row>
    <row r="26" spans="1:22" ht="20.100000000000001" customHeight="1" x14ac:dyDescent="0.2">
      <c r="B26" s="673" t="s">
        <v>151</v>
      </c>
      <c r="C26" s="674"/>
      <c r="D26" s="674"/>
      <c r="E26" s="674"/>
      <c r="F26" s="674"/>
      <c r="G26" s="677" t="s">
        <v>467</v>
      </c>
      <c r="H26" s="678"/>
      <c r="I26" s="679"/>
      <c r="J26" s="677" t="s">
        <v>468</v>
      </c>
      <c r="K26" s="678"/>
      <c r="L26" s="679"/>
      <c r="M26" s="677" t="s">
        <v>388</v>
      </c>
      <c r="N26" s="678"/>
      <c r="O26" s="679"/>
      <c r="P26" s="677" t="s">
        <v>441</v>
      </c>
      <c r="Q26" s="678"/>
      <c r="R26" s="679"/>
      <c r="S26" s="677" t="s">
        <v>453</v>
      </c>
      <c r="T26" s="678"/>
      <c r="U26" s="680"/>
    </row>
    <row r="27" spans="1:22" ht="20.100000000000001" customHeight="1" x14ac:dyDescent="0.2">
      <c r="B27" s="675"/>
      <c r="C27" s="676"/>
      <c r="D27" s="676"/>
      <c r="E27" s="676"/>
      <c r="F27" s="676"/>
      <c r="G27" s="825" t="s">
        <v>30</v>
      </c>
      <c r="H27" s="210" t="s">
        <v>31</v>
      </c>
      <c r="I27" s="210" t="s">
        <v>158</v>
      </c>
      <c r="J27" s="826" t="s">
        <v>30</v>
      </c>
      <c r="K27" s="213" t="s">
        <v>31</v>
      </c>
      <c r="L27" s="213" t="s">
        <v>158</v>
      </c>
      <c r="M27" s="826" t="s">
        <v>30</v>
      </c>
      <c r="N27" s="213" t="s">
        <v>31</v>
      </c>
      <c r="O27" s="213" t="s">
        <v>158</v>
      </c>
      <c r="P27" s="826" t="s">
        <v>30</v>
      </c>
      <c r="Q27" s="213" t="s">
        <v>31</v>
      </c>
      <c r="R27" s="213" t="s">
        <v>158</v>
      </c>
      <c r="S27" s="826" t="s">
        <v>30</v>
      </c>
      <c r="T27" s="213" t="s">
        <v>31</v>
      </c>
      <c r="U27" s="191" t="s">
        <v>158</v>
      </c>
    </row>
    <row r="28" spans="1:22" ht="20.100000000000001" customHeight="1" x14ac:dyDescent="0.2">
      <c r="B28" s="675"/>
      <c r="C28" s="676"/>
      <c r="D28" s="676"/>
      <c r="E28" s="676"/>
      <c r="F28" s="676"/>
      <c r="G28" s="800"/>
      <c r="H28" s="211" t="s">
        <v>33</v>
      </c>
      <c r="I28" s="211" t="s">
        <v>159</v>
      </c>
      <c r="J28" s="827"/>
      <c r="K28" s="214" t="s">
        <v>33</v>
      </c>
      <c r="L28" s="214" t="s">
        <v>159</v>
      </c>
      <c r="M28" s="827"/>
      <c r="N28" s="214" t="s">
        <v>33</v>
      </c>
      <c r="O28" s="214" t="s">
        <v>159</v>
      </c>
      <c r="P28" s="827"/>
      <c r="Q28" s="214" t="s">
        <v>33</v>
      </c>
      <c r="R28" s="214" t="s">
        <v>159</v>
      </c>
      <c r="S28" s="827"/>
      <c r="T28" s="214" t="s">
        <v>33</v>
      </c>
      <c r="U28" s="80" t="s">
        <v>159</v>
      </c>
    </row>
    <row r="29" spans="1:22" ht="20.100000000000001" customHeight="1" x14ac:dyDescent="0.2">
      <c r="B29" s="823" t="s">
        <v>160</v>
      </c>
      <c r="C29" s="824"/>
      <c r="D29" s="824"/>
      <c r="E29" s="824"/>
      <c r="F29" s="824"/>
      <c r="G29" s="32">
        <v>22410793</v>
      </c>
      <c r="H29" s="31">
        <v>107.38000000000001</v>
      </c>
      <c r="I29" s="13" t="s">
        <v>459</v>
      </c>
      <c r="J29" s="32">
        <v>23338062</v>
      </c>
      <c r="K29" s="31">
        <v>104.13799999999999</v>
      </c>
      <c r="L29" s="13" t="s">
        <v>459</v>
      </c>
      <c r="M29" s="32">
        <v>24119092</v>
      </c>
      <c r="N29" s="31">
        <v>103.34700000000001</v>
      </c>
      <c r="O29" s="13">
        <v>0</v>
      </c>
      <c r="P29" s="32">
        <v>24836475</v>
      </c>
      <c r="Q29" s="31">
        <v>102.974</v>
      </c>
      <c r="R29" s="13">
        <v>0</v>
      </c>
      <c r="S29" s="32">
        <v>24674856</v>
      </c>
      <c r="T29" s="31">
        <v>99.349000000000004</v>
      </c>
      <c r="U29" s="192">
        <v>0</v>
      </c>
    </row>
    <row r="30" spans="1:22" ht="20.100000000000001" customHeight="1" x14ac:dyDescent="0.2">
      <c r="A30" s="34"/>
      <c r="B30" s="830" t="s">
        <v>161</v>
      </c>
      <c r="C30" s="831"/>
      <c r="D30" s="836" t="s">
        <v>80</v>
      </c>
      <c r="E30" s="837"/>
      <c r="F30" s="6"/>
      <c r="G30" s="34">
        <v>22410793</v>
      </c>
      <c r="H30" s="33">
        <v>107.38000000000001</v>
      </c>
      <c r="I30" s="58">
        <v>97.300000000000011</v>
      </c>
      <c r="J30" s="34">
        <v>23338062</v>
      </c>
      <c r="K30" s="33">
        <v>104.13799999999999</v>
      </c>
      <c r="L30" s="44">
        <v>90.5</v>
      </c>
      <c r="M30" s="34">
        <v>24119092</v>
      </c>
      <c r="N30" s="33">
        <v>103.34700000000001</v>
      </c>
      <c r="O30" s="44">
        <v>88.1</v>
      </c>
      <c r="P30" s="34">
        <v>24836475</v>
      </c>
      <c r="Q30" s="33">
        <v>102.974</v>
      </c>
      <c r="R30" s="44">
        <v>91</v>
      </c>
      <c r="S30" s="34">
        <v>24674856</v>
      </c>
      <c r="T30" s="33">
        <v>99.349000000000004</v>
      </c>
      <c r="U30" s="81">
        <v>90.5</v>
      </c>
      <c r="V30" s="20"/>
    </row>
    <row r="31" spans="1:22" ht="20.100000000000001" customHeight="1" x14ac:dyDescent="0.2">
      <c r="B31" s="832"/>
      <c r="C31" s="833"/>
      <c r="D31" s="157"/>
      <c r="E31" s="222" t="s">
        <v>162</v>
      </c>
      <c r="F31" s="76"/>
      <c r="G31" s="34">
        <v>5602603</v>
      </c>
      <c r="H31" s="33">
        <v>101.169</v>
      </c>
      <c r="I31" s="44">
        <v>24.3</v>
      </c>
      <c r="J31" s="34">
        <v>6090834</v>
      </c>
      <c r="K31" s="33">
        <v>108.714</v>
      </c>
      <c r="L31" s="44">
        <v>23.6</v>
      </c>
      <c r="M31" s="34">
        <v>6255359</v>
      </c>
      <c r="N31" s="33">
        <v>102.70099999999999</v>
      </c>
      <c r="O31" s="44">
        <v>22.848999784071474</v>
      </c>
      <c r="P31" s="34">
        <v>6448499</v>
      </c>
      <c r="Q31" s="33">
        <v>103.08800000000001</v>
      </c>
      <c r="R31" s="44">
        <v>23.627081097458476</v>
      </c>
      <c r="S31" s="34">
        <v>6516789</v>
      </c>
      <c r="T31" s="33">
        <v>101.05900000000001</v>
      </c>
      <c r="U31" s="81">
        <v>23.6</v>
      </c>
      <c r="V31" s="20"/>
    </row>
    <row r="32" spans="1:22" ht="20.100000000000001" customHeight="1" x14ac:dyDescent="0.2">
      <c r="B32" s="832"/>
      <c r="C32" s="833"/>
      <c r="D32" s="157"/>
      <c r="E32" s="219" t="s">
        <v>163</v>
      </c>
      <c r="F32" s="6"/>
      <c r="G32" s="34">
        <v>5395325</v>
      </c>
      <c r="H32" s="33">
        <v>106.518</v>
      </c>
      <c r="I32" s="44">
        <v>23.4</v>
      </c>
      <c r="J32" s="34">
        <v>5129601</v>
      </c>
      <c r="K32" s="33">
        <v>95.075000000000003</v>
      </c>
      <c r="L32" s="44">
        <v>19.899999999999999</v>
      </c>
      <c r="M32" s="34">
        <v>5049727</v>
      </c>
      <c r="N32" s="33">
        <v>98.442999999999998</v>
      </c>
      <c r="O32" s="44">
        <v>18.445178147668244</v>
      </c>
      <c r="P32" s="34">
        <v>5461082</v>
      </c>
      <c r="Q32" s="33">
        <v>108.14600000000002</v>
      </c>
      <c r="R32" s="44">
        <v>20.009218780040243</v>
      </c>
      <c r="S32" s="34">
        <v>5880288</v>
      </c>
      <c r="T32" s="33">
        <v>107.67599999999999</v>
      </c>
      <c r="U32" s="114">
        <v>19.899999999999999</v>
      </c>
    </row>
    <row r="33" spans="2:21" ht="20.100000000000001" customHeight="1" x14ac:dyDescent="0.2">
      <c r="B33" s="832"/>
      <c r="C33" s="833"/>
      <c r="D33" s="157"/>
      <c r="E33" s="219" t="s">
        <v>17</v>
      </c>
      <c r="F33" s="6"/>
      <c r="G33" s="34">
        <v>3015028</v>
      </c>
      <c r="H33" s="33">
        <v>98.548000000000002</v>
      </c>
      <c r="I33" s="44">
        <v>13.1</v>
      </c>
      <c r="J33" s="34">
        <v>3088229</v>
      </c>
      <c r="K33" s="33">
        <v>102.42800000000001</v>
      </c>
      <c r="L33" s="44">
        <v>12</v>
      </c>
      <c r="M33" s="34">
        <v>3565910</v>
      </c>
      <c r="N33" s="33">
        <v>115.46799999999999</v>
      </c>
      <c r="O33" s="44">
        <v>13.025227939758263</v>
      </c>
      <c r="P33" s="34">
        <v>3278148</v>
      </c>
      <c r="Q33" s="33">
        <v>91.93</v>
      </c>
      <c r="R33" s="44">
        <v>12.011022820267369</v>
      </c>
      <c r="S33" s="34">
        <v>3109701</v>
      </c>
      <c r="T33" s="33">
        <v>94.861999999999995</v>
      </c>
      <c r="U33" s="114">
        <v>12</v>
      </c>
    </row>
    <row r="34" spans="2:21" ht="20.100000000000001" customHeight="1" x14ac:dyDescent="0.2">
      <c r="B34" s="832"/>
      <c r="C34" s="833"/>
      <c r="D34" s="157"/>
      <c r="E34" s="219" t="s">
        <v>164</v>
      </c>
      <c r="F34" s="6"/>
      <c r="G34" s="34">
        <v>4112422</v>
      </c>
      <c r="H34" s="33">
        <v>111.581</v>
      </c>
      <c r="I34" s="44">
        <v>17.899999999999999</v>
      </c>
      <c r="J34" s="34">
        <v>4416856</v>
      </c>
      <c r="K34" s="33">
        <v>107.40300000000001</v>
      </c>
      <c r="L34" s="44">
        <v>17.100000000000001</v>
      </c>
      <c r="M34" s="34">
        <v>4343000</v>
      </c>
      <c r="N34" s="33">
        <v>98.328000000000003</v>
      </c>
      <c r="O34" s="44">
        <v>15.863710789776</v>
      </c>
      <c r="P34" s="34">
        <v>4112025</v>
      </c>
      <c r="Q34" s="33">
        <v>94.682000000000002</v>
      </c>
      <c r="R34" s="44">
        <v>15.066319797797393</v>
      </c>
      <c r="S34" s="34">
        <v>4179653</v>
      </c>
      <c r="T34" s="33">
        <v>101.64500000000001</v>
      </c>
      <c r="U34" s="114">
        <v>17.100000000000001</v>
      </c>
    </row>
    <row r="35" spans="2:21" ht="20.100000000000001" customHeight="1" x14ac:dyDescent="0.2">
      <c r="B35" s="832"/>
      <c r="C35" s="833"/>
      <c r="D35" s="157"/>
      <c r="E35" s="219" t="s">
        <v>165</v>
      </c>
      <c r="F35" s="6"/>
      <c r="G35" s="34">
        <v>499182</v>
      </c>
      <c r="H35" s="33">
        <v>130.49599999999998</v>
      </c>
      <c r="I35" s="44">
        <v>2.2000000000000002</v>
      </c>
      <c r="J35" s="34">
        <v>637719</v>
      </c>
      <c r="K35" s="33">
        <v>127.753</v>
      </c>
      <c r="L35" s="44">
        <v>2.5</v>
      </c>
      <c r="M35" s="34">
        <v>505390</v>
      </c>
      <c r="N35" s="33">
        <v>79.25</v>
      </c>
      <c r="O35" s="44">
        <v>1.8460420898100145</v>
      </c>
      <c r="P35" s="34">
        <v>533565</v>
      </c>
      <c r="Q35" s="33">
        <v>105.575</v>
      </c>
      <c r="R35" s="44">
        <v>1.9549640196525473</v>
      </c>
      <c r="S35" s="34">
        <v>324820</v>
      </c>
      <c r="T35" s="33">
        <v>60.877000000000002</v>
      </c>
      <c r="U35" s="114">
        <v>2.5</v>
      </c>
    </row>
    <row r="36" spans="2:21" ht="20.100000000000001" customHeight="1" x14ac:dyDescent="0.2">
      <c r="B36" s="832"/>
      <c r="C36" s="833"/>
      <c r="D36" s="157"/>
      <c r="E36" s="219" t="s">
        <v>166</v>
      </c>
      <c r="F36" s="6"/>
      <c r="G36" s="34">
        <v>1433602</v>
      </c>
      <c r="H36" s="33">
        <v>176.251</v>
      </c>
      <c r="I36" s="44">
        <v>6.2</v>
      </c>
      <c r="J36" s="34">
        <v>1788290</v>
      </c>
      <c r="K36" s="33">
        <v>124.74099999999999</v>
      </c>
      <c r="L36" s="44">
        <v>6.9</v>
      </c>
      <c r="M36" s="34">
        <v>2170225</v>
      </c>
      <c r="N36" s="33">
        <v>121.358</v>
      </c>
      <c r="O36" s="44">
        <v>7.9271981922039192</v>
      </c>
      <c r="P36" s="34">
        <v>2318039</v>
      </c>
      <c r="Q36" s="33">
        <v>106.81099999999999</v>
      </c>
      <c r="R36" s="44">
        <v>8.4932160864212811</v>
      </c>
      <c r="S36" s="34">
        <v>1698293</v>
      </c>
      <c r="T36" s="33">
        <v>73.263999999999996</v>
      </c>
      <c r="U36" s="114">
        <v>6.9</v>
      </c>
    </row>
    <row r="37" spans="2:21" ht="20.100000000000001" customHeight="1" x14ac:dyDescent="0.2">
      <c r="B37" s="832"/>
      <c r="C37" s="833"/>
      <c r="D37" s="157"/>
      <c r="E37" s="219" t="s">
        <v>167</v>
      </c>
      <c r="F37" s="6"/>
      <c r="G37" s="34">
        <v>2352631</v>
      </c>
      <c r="H37" s="33">
        <v>101.121</v>
      </c>
      <c r="I37" s="44">
        <v>10.199999999999999</v>
      </c>
      <c r="J37" s="34">
        <v>2186533</v>
      </c>
      <c r="K37" s="33">
        <v>92.94</v>
      </c>
      <c r="L37" s="44">
        <v>8.5</v>
      </c>
      <c r="M37" s="34">
        <v>2229481</v>
      </c>
      <c r="N37" s="33">
        <v>101.96400000000001</v>
      </c>
      <c r="O37" s="44">
        <v>8.1436430567120848</v>
      </c>
      <c r="P37" s="34">
        <v>2685117</v>
      </c>
      <c r="Q37" s="33">
        <v>120.437</v>
      </c>
      <c r="R37" s="44">
        <v>9.8381773983626903</v>
      </c>
      <c r="S37" s="34">
        <v>2965312</v>
      </c>
      <c r="T37" s="33">
        <v>110.43499999999999</v>
      </c>
      <c r="U37" s="114">
        <v>8.5</v>
      </c>
    </row>
    <row r="38" spans="2:21" ht="20.100000000000001" customHeight="1" thickBot="1" x14ac:dyDescent="0.25">
      <c r="B38" s="834"/>
      <c r="C38" s="835"/>
      <c r="D38" s="193"/>
      <c r="E38" s="132"/>
      <c r="F38" s="35"/>
      <c r="G38" s="50"/>
      <c r="H38" s="36"/>
      <c r="I38" s="36"/>
      <c r="J38" s="50"/>
      <c r="K38" s="36"/>
      <c r="L38" s="36"/>
      <c r="M38" s="50"/>
      <c r="N38" s="36"/>
      <c r="O38" s="36"/>
      <c r="P38" s="50"/>
      <c r="Q38" s="36"/>
      <c r="R38" s="36"/>
      <c r="S38" s="50"/>
      <c r="T38" s="36"/>
      <c r="U38" s="45"/>
    </row>
    <row r="39" spans="2:21" ht="20.100000000000001" customHeight="1" x14ac:dyDescent="0.2">
      <c r="B39" s="696" t="s">
        <v>168</v>
      </c>
      <c r="C39" s="696"/>
      <c r="D39" s="696"/>
      <c r="E39" s="696"/>
      <c r="F39" s="696"/>
      <c r="G39" s="696"/>
      <c r="H39" s="696"/>
      <c r="I39" s="696"/>
      <c r="J39" s="696"/>
      <c r="K39" s="696"/>
      <c r="L39" s="696"/>
      <c r="T39" s="822" t="s">
        <v>26</v>
      </c>
      <c r="U39" s="822"/>
    </row>
    <row r="40" spans="2:21" ht="20.100000000000001" customHeight="1" x14ac:dyDescent="0.2">
      <c r="B40" s="99" t="s">
        <v>25</v>
      </c>
    </row>
    <row r="42" spans="2:21" ht="20.100000000000001" customHeight="1" x14ac:dyDescent="0.2">
      <c r="P42" s="65"/>
    </row>
  </sheetData>
  <sheetProtection sheet="1" objects="1" scenarios="1"/>
  <mergeCells count="48">
    <mergeCell ref="B30:C38"/>
    <mergeCell ref="D30:E30"/>
    <mergeCell ref="B39:L39"/>
    <mergeCell ref="T39:U39"/>
    <mergeCell ref="G27:G28"/>
    <mergeCell ref="J27:J28"/>
    <mergeCell ref="M27:M28"/>
    <mergeCell ref="P27:P28"/>
    <mergeCell ref="S27:S28"/>
    <mergeCell ref="B29:F29"/>
    <mergeCell ref="C20:E20"/>
    <mergeCell ref="C21:E21"/>
    <mergeCell ref="T23:U23"/>
    <mergeCell ref="S25:U25"/>
    <mergeCell ref="B26:F28"/>
    <mergeCell ref="G26:I26"/>
    <mergeCell ref="J26:L26"/>
    <mergeCell ref="M26:O26"/>
    <mergeCell ref="P26:R26"/>
    <mergeCell ref="S26:U26"/>
    <mergeCell ref="C17:E17"/>
    <mergeCell ref="B5:E5"/>
    <mergeCell ref="B6:F6"/>
    <mergeCell ref="C7:E7"/>
    <mergeCell ref="C9:E9"/>
    <mergeCell ref="C10:E10"/>
    <mergeCell ref="C11:E11"/>
    <mergeCell ref="C12:E12"/>
    <mergeCell ref="C13:E13"/>
    <mergeCell ref="C14:E14"/>
    <mergeCell ref="C15:E15"/>
    <mergeCell ref="C16:E16"/>
    <mergeCell ref="U3:U4"/>
    <mergeCell ref="B2:F4"/>
    <mergeCell ref="G2:I2"/>
    <mergeCell ref="J2:L2"/>
    <mergeCell ref="M2:O2"/>
    <mergeCell ref="P2:R2"/>
    <mergeCell ref="S2:U2"/>
    <mergeCell ref="G3:G4"/>
    <mergeCell ref="I3:I4"/>
    <mergeCell ref="J3:J4"/>
    <mergeCell ref="L3:L4"/>
    <mergeCell ref="M3:M4"/>
    <mergeCell ref="O3:O4"/>
    <mergeCell ref="P3:P4"/>
    <mergeCell ref="R3:R4"/>
    <mergeCell ref="S3:S4"/>
  </mergeCells>
  <phoneticPr fontId="23"/>
  <conditionalFormatting sqref="E5:U22">
    <cfRule type="expression" dxfId="18" priority="3">
      <formula>MOD(ROW(),2)=0</formula>
    </cfRule>
  </conditionalFormatting>
  <conditionalFormatting sqref="E29:U38">
    <cfRule type="expression" dxfId="1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00B0F0"/>
  </sheetPr>
  <dimension ref="A1:T39"/>
  <sheetViews>
    <sheetView view="pageBreakPreview" zoomScale="110" zoomScaleNormal="100" zoomScaleSheetLayoutView="110" workbookViewId="0"/>
  </sheetViews>
  <sheetFormatPr defaultColWidth="9" defaultRowHeight="17.100000000000001" customHeight="1" x14ac:dyDescent="0.15"/>
  <cols>
    <col min="1" max="1" width="4" style="17" customWidth="1"/>
    <col min="2" max="2" width="2.21875" style="17" customWidth="1"/>
    <col min="3" max="3" width="20.44140625" style="17" customWidth="1"/>
    <col min="4" max="4" width="0.21875" style="17" customWidth="1"/>
    <col min="5" max="6" width="11.6640625" style="17" customWidth="1"/>
    <col min="7" max="7" width="7.21875" style="17" customWidth="1"/>
    <col min="8" max="9" width="11.6640625" style="17" customWidth="1"/>
    <col min="10" max="10" width="7.109375" style="17" customWidth="1"/>
    <col min="11" max="12" width="11.88671875" style="17" customWidth="1"/>
    <col min="13" max="13" width="6.88671875" style="17" customWidth="1"/>
    <col min="14" max="15" width="11.88671875" style="17" customWidth="1"/>
    <col min="16" max="16" width="6.88671875" style="17" customWidth="1"/>
    <col min="17" max="18" width="11.88671875" style="17" customWidth="1"/>
    <col min="19" max="19" width="6.88671875" style="17" customWidth="1"/>
    <col min="20" max="20" width="9" style="17" customWidth="1"/>
    <col min="21" max="16384" width="9" style="17"/>
  </cols>
  <sheetData>
    <row r="1" spans="1:20" ht="15" customHeight="1" thickBot="1" x14ac:dyDescent="0.2">
      <c r="A1" s="99" t="s">
        <v>383</v>
      </c>
      <c r="B1" s="99"/>
      <c r="C1" s="99"/>
      <c r="D1" s="99"/>
      <c r="E1" s="99"/>
      <c r="F1" s="99"/>
      <c r="G1" s="99"/>
      <c r="H1" s="99"/>
      <c r="I1" s="99"/>
      <c r="J1" s="99"/>
      <c r="M1" s="46"/>
      <c r="Q1" s="99"/>
      <c r="R1" s="99"/>
      <c r="S1" s="46" t="s">
        <v>0</v>
      </c>
    </row>
    <row r="2" spans="1:20" ht="15.9" customHeight="1" x14ac:dyDescent="0.15">
      <c r="A2" s="673" t="s">
        <v>169</v>
      </c>
      <c r="B2" s="674"/>
      <c r="C2" s="674"/>
      <c r="D2" s="674"/>
      <c r="E2" s="677" t="s">
        <v>338</v>
      </c>
      <c r="F2" s="678"/>
      <c r="G2" s="849"/>
      <c r="H2" s="677" t="s">
        <v>410</v>
      </c>
      <c r="I2" s="678"/>
      <c r="J2" s="849"/>
      <c r="K2" s="677" t="s">
        <v>460</v>
      </c>
      <c r="L2" s="678"/>
      <c r="M2" s="849"/>
      <c r="N2" s="848" t="s">
        <v>461</v>
      </c>
      <c r="O2" s="721"/>
      <c r="P2" s="816"/>
      <c r="Q2" s="677" t="s">
        <v>454</v>
      </c>
      <c r="R2" s="678"/>
      <c r="S2" s="680"/>
    </row>
    <row r="3" spans="1:20" ht="15.9" customHeight="1" x14ac:dyDescent="0.15">
      <c r="A3" s="675"/>
      <c r="B3" s="676"/>
      <c r="C3" s="676"/>
      <c r="D3" s="676"/>
      <c r="E3" s="235" t="s">
        <v>29</v>
      </c>
      <c r="F3" s="235" t="s">
        <v>30</v>
      </c>
      <c r="G3" s="236" t="s">
        <v>32</v>
      </c>
      <c r="H3" s="57" t="s">
        <v>29</v>
      </c>
      <c r="I3" s="235" t="s">
        <v>30</v>
      </c>
      <c r="J3" s="235" t="s">
        <v>32</v>
      </c>
      <c r="K3" s="235" t="s">
        <v>29</v>
      </c>
      <c r="L3" s="235" t="s">
        <v>30</v>
      </c>
      <c r="M3" s="236" t="s">
        <v>32</v>
      </c>
      <c r="N3" s="57" t="s">
        <v>29</v>
      </c>
      <c r="O3" s="235" t="s">
        <v>30</v>
      </c>
      <c r="P3" s="235" t="s">
        <v>32</v>
      </c>
      <c r="Q3" s="235" t="s">
        <v>29</v>
      </c>
      <c r="R3" s="235" t="s">
        <v>30</v>
      </c>
      <c r="S3" s="127" t="s">
        <v>32</v>
      </c>
    </row>
    <row r="4" spans="1:20" ht="5.25" customHeight="1" x14ac:dyDescent="0.15">
      <c r="A4" s="845" t="s">
        <v>175</v>
      </c>
      <c r="B4" s="194"/>
      <c r="C4" s="100"/>
      <c r="D4" s="20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82"/>
    </row>
    <row r="5" spans="1:20" ht="15" customHeight="1" x14ac:dyDescent="0.15">
      <c r="A5" s="846"/>
      <c r="B5" s="836" t="s">
        <v>176</v>
      </c>
      <c r="C5" s="837"/>
      <c r="D5" s="723"/>
      <c r="E5" s="19">
        <v>12877095</v>
      </c>
      <c r="F5" s="4">
        <v>12384359</v>
      </c>
      <c r="G5" s="18">
        <v>100</v>
      </c>
      <c r="H5" s="4">
        <v>13286363</v>
      </c>
      <c r="I5" s="4">
        <v>12177650</v>
      </c>
      <c r="J5" s="18">
        <v>100</v>
      </c>
      <c r="K5" s="4">
        <v>12427820</v>
      </c>
      <c r="L5" s="4">
        <v>12236043</v>
      </c>
      <c r="M5" s="18">
        <v>100</v>
      </c>
      <c r="N5" s="4">
        <v>12802104</v>
      </c>
      <c r="O5" s="4">
        <v>12729742</v>
      </c>
      <c r="P5" s="18">
        <v>100</v>
      </c>
      <c r="Q5" s="4">
        <v>13440070</v>
      </c>
      <c r="R5" s="4">
        <v>13007946</v>
      </c>
      <c r="S5" s="89">
        <v>100</v>
      </c>
    </row>
    <row r="6" spans="1:20" ht="15" customHeight="1" x14ac:dyDescent="0.15">
      <c r="A6" s="846"/>
      <c r="B6" s="595"/>
      <c r="C6" s="597" t="s">
        <v>177</v>
      </c>
      <c r="D6" s="598"/>
      <c r="E6" s="599">
        <v>2025539</v>
      </c>
      <c r="F6" s="599">
        <v>2124853</v>
      </c>
      <c r="G6" s="600">
        <v>17.15755332997049</v>
      </c>
      <c r="H6" s="599">
        <v>2102786</v>
      </c>
      <c r="I6" s="599">
        <v>2177512</v>
      </c>
      <c r="J6" s="601">
        <v>17.881216819337066</v>
      </c>
      <c r="K6" s="19">
        <v>1950326</v>
      </c>
      <c r="L6" s="19">
        <v>2132000</v>
      </c>
      <c r="M6" s="47">
        <v>17.423933537990997</v>
      </c>
      <c r="N6" s="12">
        <v>2201460</v>
      </c>
      <c r="O6" s="8">
        <v>2255060</v>
      </c>
      <c r="P6" s="47">
        <v>17.714891629382588</v>
      </c>
      <c r="Q6" s="12">
        <v>2013277</v>
      </c>
      <c r="R6" s="8">
        <v>2017970</v>
      </c>
      <c r="S6" s="87">
        <v>15.51336390849101</v>
      </c>
      <c r="T6" s="94"/>
    </row>
    <row r="7" spans="1:20" ht="15" customHeight="1" x14ac:dyDescent="0.15">
      <c r="A7" s="846"/>
      <c r="B7" s="595"/>
      <c r="C7" s="158" t="s">
        <v>46</v>
      </c>
      <c r="D7" s="6"/>
      <c r="E7" s="19">
        <v>3438</v>
      </c>
      <c r="F7" s="19">
        <v>2923</v>
      </c>
      <c r="G7" s="18">
        <v>2.3602351966702514E-2</v>
      </c>
      <c r="H7" s="19">
        <v>3194</v>
      </c>
      <c r="I7" s="19">
        <v>2842</v>
      </c>
      <c r="J7" s="47">
        <v>2.3337836117805981E-2</v>
      </c>
      <c r="K7" s="19">
        <v>3013</v>
      </c>
      <c r="L7" s="19">
        <v>2577</v>
      </c>
      <c r="M7" s="47">
        <v>2.106073017232777E-2</v>
      </c>
      <c r="N7" s="12">
        <v>2960</v>
      </c>
      <c r="O7" s="8">
        <v>2448</v>
      </c>
      <c r="P7" s="47">
        <v>1.9230554711949389E-2</v>
      </c>
      <c r="Q7" s="12">
        <v>2780</v>
      </c>
      <c r="R7" s="8">
        <v>2493</v>
      </c>
      <c r="S7" s="87">
        <v>1.9165208711659783E-2</v>
      </c>
      <c r="T7" s="94"/>
    </row>
    <row r="8" spans="1:20" ht="15" customHeight="1" x14ac:dyDescent="0.15">
      <c r="A8" s="846"/>
      <c r="B8" s="595"/>
      <c r="C8" s="602" t="s">
        <v>170</v>
      </c>
      <c r="D8" s="603"/>
      <c r="E8" s="599">
        <v>6782</v>
      </c>
      <c r="F8" s="599">
        <v>3255</v>
      </c>
      <c r="G8" s="654">
        <v>2.6283152805890074E-2</v>
      </c>
      <c r="H8" s="599">
        <v>20411</v>
      </c>
      <c r="I8" s="599">
        <v>19841</v>
      </c>
      <c r="J8" s="601">
        <v>0.16292962927986929</v>
      </c>
      <c r="K8" s="19">
        <v>0</v>
      </c>
      <c r="L8" s="19">
        <v>11608</v>
      </c>
      <c r="M8" s="47">
        <v>9.4867270407598278E-2</v>
      </c>
      <c r="N8" s="12">
        <v>207</v>
      </c>
      <c r="O8" s="8">
        <v>207</v>
      </c>
      <c r="P8" s="47">
        <v>1.6261130822604261E-3</v>
      </c>
      <c r="Q8" s="12">
        <v>650</v>
      </c>
      <c r="R8" s="8">
        <v>742</v>
      </c>
      <c r="S8" s="87">
        <v>5.7042057216412185E-3</v>
      </c>
      <c r="T8" s="94"/>
    </row>
    <row r="9" spans="1:20" ht="15" customHeight="1" x14ac:dyDescent="0.15">
      <c r="A9" s="846"/>
      <c r="B9" s="595"/>
      <c r="C9" s="158" t="s">
        <v>324</v>
      </c>
      <c r="D9" s="6"/>
      <c r="E9" s="8">
        <v>9439084</v>
      </c>
      <c r="F9" s="8">
        <v>8936369</v>
      </c>
      <c r="G9" s="18">
        <v>72.158510585812323</v>
      </c>
      <c r="H9" s="8">
        <v>9583609</v>
      </c>
      <c r="I9" s="8">
        <v>8549273</v>
      </c>
      <c r="J9" s="47">
        <v>70.204620760163081</v>
      </c>
      <c r="K9" s="8">
        <v>9054130</v>
      </c>
      <c r="L9" s="8">
        <v>8840914</v>
      </c>
      <c r="M9" s="47">
        <v>72.253047819462552</v>
      </c>
      <c r="N9" s="8">
        <v>9022460</v>
      </c>
      <c r="O9" s="8">
        <v>9006663</v>
      </c>
      <c r="P9" s="47">
        <v>70.752910781695348</v>
      </c>
      <c r="Q9" s="8">
        <v>9243771</v>
      </c>
      <c r="R9" s="8">
        <v>8982352</v>
      </c>
      <c r="S9" s="87">
        <v>69.052808183551804</v>
      </c>
      <c r="T9" s="94"/>
    </row>
    <row r="10" spans="1:20" ht="15" customHeight="1" x14ac:dyDescent="0.15">
      <c r="A10" s="846"/>
      <c r="B10" s="595"/>
      <c r="C10" s="602" t="s">
        <v>49</v>
      </c>
      <c r="D10" s="603"/>
      <c r="E10" s="599">
        <v>1</v>
      </c>
      <c r="F10" s="599">
        <v>0</v>
      </c>
      <c r="G10" s="604">
        <v>0</v>
      </c>
      <c r="H10" s="599">
        <v>1</v>
      </c>
      <c r="I10" s="599">
        <v>0</v>
      </c>
      <c r="J10" s="601">
        <v>0</v>
      </c>
      <c r="K10" s="19">
        <v>1</v>
      </c>
      <c r="L10" s="19">
        <v>0</v>
      </c>
      <c r="M10" s="8">
        <v>0</v>
      </c>
      <c r="N10" s="12">
        <v>1</v>
      </c>
      <c r="O10" s="8">
        <v>0</v>
      </c>
      <c r="P10" s="8">
        <v>0</v>
      </c>
      <c r="Q10" s="12">
        <v>1</v>
      </c>
      <c r="R10" s="196">
        <v>0</v>
      </c>
      <c r="S10" s="201">
        <v>0</v>
      </c>
      <c r="T10" s="94"/>
    </row>
    <row r="11" spans="1:20" ht="15" customHeight="1" x14ac:dyDescent="0.15">
      <c r="A11" s="846"/>
      <c r="B11" s="595"/>
      <c r="C11" s="158" t="s">
        <v>171</v>
      </c>
      <c r="D11" s="6"/>
      <c r="E11" s="19">
        <v>1352924</v>
      </c>
      <c r="F11" s="19">
        <v>1242834</v>
      </c>
      <c r="G11" s="18">
        <v>10.035513343888045</v>
      </c>
      <c r="H11" s="19">
        <v>1378278</v>
      </c>
      <c r="I11" s="19">
        <v>1208334</v>
      </c>
      <c r="J11" s="47">
        <v>9.9225548443254645</v>
      </c>
      <c r="K11" s="19">
        <v>1361855</v>
      </c>
      <c r="L11" s="19">
        <v>1186140</v>
      </c>
      <c r="M11" s="47">
        <v>9.6938201344993633</v>
      </c>
      <c r="N11" s="12">
        <v>1419229</v>
      </c>
      <c r="O11" s="8">
        <v>1288127</v>
      </c>
      <c r="P11" s="47">
        <v>10.119034619868964</v>
      </c>
      <c r="Q11" s="12">
        <v>2106764</v>
      </c>
      <c r="R11" s="8">
        <v>1952370</v>
      </c>
      <c r="S11" s="87">
        <v>15.009056771914645</v>
      </c>
      <c r="T11" s="94"/>
    </row>
    <row r="12" spans="1:20" ht="15" customHeight="1" x14ac:dyDescent="0.15">
      <c r="A12" s="846"/>
      <c r="B12" s="595"/>
      <c r="C12" s="602" t="s">
        <v>172</v>
      </c>
      <c r="D12" s="603"/>
      <c r="E12" s="599">
        <v>21325</v>
      </c>
      <c r="F12" s="599">
        <v>21326</v>
      </c>
      <c r="G12" s="600">
        <v>0.1722010804111864</v>
      </c>
      <c r="H12" s="599">
        <v>162319</v>
      </c>
      <c r="I12" s="599">
        <v>162319</v>
      </c>
      <c r="J12" s="601">
        <v>1.3329254823385464</v>
      </c>
      <c r="K12" s="19">
        <v>24185</v>
      </c>
      <c r="L12" s="19">
        <v>24185</v>
      </c>
      <c r="M12" s="47">
        <v>0.19765376764367371</v>
      </c>
      <c r="N12" s="12">
        <v>123036</v>
      </c>
      <c r="O12" s="8">
        <v>123036</v>
      </c>
      <c r="P12" s="47">
        <v>0.96652390912557384</v>
      </c>
      <c r="Q12" s="12">
        <v>21130</v>
      </c>
      <c r="R12" s="8">
        <v>21131</v>
      </c>
      <c r="S12" s="87">
        <v>0.16244686132614633</v>
      </c>
      <c r="T12" s="94"/>
    </row>
    <row r="13" spans="1:20" ht="15" customHeight="1" x14ac:dyDescent="0.15">
      <c r="A13" s="846"/>
      <c r="B13" s="595"/>
      <c r="C13" s="158" t="s">
        <v>178</v>
      </c>
      <c r="D13" s="6"/>
      <c r="E13" s="19">
        <v>28001</v>
      </c>
      <c r="F13" s="19">
        <v>52799</v>
      </c>
      <c r="G13" s="18">
        <v>0.42633615514537326</v>
      </c>
      <c r="H13" s="19">
        <v>35764</v>
      </c>
      <c r="I13" s="19">
        <v>57529</v>
      </c>
      <c r="J13" s="47">
        <v>0.4724146284381634</v>
      </c>
      <c r="K13" s="19">
        <v>34309</v>
      </c>
      <c r="L13" s="19">
        <v>38619</v>
      </c>
      <c r="M13" s="47">
        <v>0.31561673982348704</v>
      </c>
      <c r="N13" s="12">
        <v>32750</v>
      </c>
      <c r="O13" s="8">
        <v>54201</v>
      </c>
      <c r="P13" s="47">
        <v>0.42578239213332048</v>
      </c>
      <c r="Q13" s="12">
        <v>51696</v>
      </c>
      <c r="R13" s="8">
        <v>30888</v>
      </c>
      <c r="S13" s="87">
        <v>0.2374548602830916</v>
      </c>
      <c r="T13" s="94"/>
    </row>
    <row r="14" spans="1:20" ht="15" customHeight="1" x14ac:dyDescent="0.15">
      <c r="A14" s="846"/>
      <c r="B14" s="595"/>
      <c r="C14" s="602" t="s">
        <v>325</v>
      </c>
      <c r="D14" s="603"/>
      <c r="E14" s="605">
        <v>1</v>
      </c>
      <c r="F14" s="605">
        <v>0</v>
      </c>
      <c r="G14" s="604">
        <v>0</v>
      </c>
      <c r="H14" s="605">
        <v>1</v>
      </c>
      <c r="I14" s="605">
        <v>0</v>
      </c>
      <c r="J14" s="601">
        <v>0</v>
      </c>
      <c r="K14" s="19">
        <v>1</v>
      </c>
      <c r="L14" s="195">
        <v>0</v>
      </c>
      <c r="M14" s="8">
        <v>0</v>
      </c>
      <c r="N14" s="196">
        <v>1</v>
      </c>
      <c r="O14" s="196">
        <v>0</v>
      </c>
      <c r="P14" s="8">
        <v>0</v>
      </c>
      <c r="Q14" s="196">
        <v>1</v>
      </c>
      <c r="R14" s="196">
        <v>0</v>
      </c>
      <c r="S14" s="201">
        <v>0</v>
      </c>
      <c r="T14" s="94"/>
    </row>
    <row r="15" spans="1:20" ht="15" customHeight="1" x14ac:dyDescent="0.15">
      <c r="A15" s="846"/>
      <c r="B15" s="595"/>
      <c r="C15" s="159" t="s">
        <v>320</v>
      </c>
      <c r="D15" s="6"/>
      <c r="E15" s="19">
        <v>0</v>
      </c>
      <c r="F15" s="56">
        <v>0</v>
      </c>
      <c r="G15" s="4">
        <v>0</v>
      </c>
      <c r="H15" s="19">
        <v>0</v>
      </c>
      <c r="I15" s="19">
        <v>0</v>
      </c>
      <c r="J15" s="47">
        <v>0</v>
      </c>
      <c r="K15" s="19">
        <v>0</v>
      </c>
      <c r="L15" s="195">
        <v>0</v>
      </c>
      <c r="M15" s="8">
        <v>0</v>
      </c>
      <c r="N15" s="196">
        <v>0</v>
      </c>
      <c r="O15" s="196">
        <v>0</v>
      </c>
      <c r="P15" s="8">
        <v>0</v>
      </c>
      <c r="Q15" s="196">
        <v>0</v>
      </c>
      <c r="R15" s="196">
        <v>0</v>
      </c>
      <c r="S15" s="201">
        <v>0</v>
      </c>
    </row>
    <row r="16" spans="1:20" ht="15" customHeight="1" x14ac:dyDescent="0.15">
      <c r="A16" s="846"/>
      <c r="B16" s="595"/>
      <c r="C16" s="606" t="s">
        <v>321</v>
      </c>
      <c r="D16" s="603"/>
      <c r="E16" s="599">
        <v>0</v>
      </c>
      <c r="F16" s="183">
        <v>0</v>
      </c>
      <c r="G16" s="604">
        <v>0</v>
      </c>
      <c r="H16" s="599">
        <v>0</v>
      </c>
      <c r="I16" s="599">
        <v>0</v>
      </c>
      <c r="J16" s="601">
        <v>0</v>
      </c>
      <c r="K16" s="19">
        <v>0</v>
      </c>
      <c r="L16" s="195">
        <v>0</v>
      </c>
      <c r="M16" s="8">
        <v>0</v>
      </c>
      <c r="N16" s="196">
        <v>0</v>
      </c>
      <c r="O16" s="196">
        <v>0</v>
      </c>
      <c r="P16" s="8">
        <v>0</v>
      </c>
      <c r="Q16" s="196">
        <v>0</v>
      </c>
      <c r="R16" s="196">
        <v>0</v>
      </c>
      <c r="S16" s="201">
        <v>0</v>
      </c>
    </row>
    <row r="17" spans="1:19" ht="15" customHeight="1" x14ac:dyDescent="0.15">
      <c r="A17" s="846"/>
      <c r="B17" s="595"/>
      <c r="C17" s="160" t="s">
        <v>331</v>
      </c>
      <c r="D17" s="6"/>
      <c r="E17" s="19">
        <v>0</v>
      </c>
      <c r="F17" s="56">
        <v>0</v>
      </c>
      <c r="G17" s="4">
        <v>0</v>
      </c>
      <c r="H17" s="19">
        <v>0</v>
      </c>
      <c r="I17" s="19">
        <v>0</v>
      </c>
      <c r="J17" s="47">
        <v>0</v>
      </c>
      <c r="K17" s="19">
        <v>0</v>
      </c>
      <c r="L17" s="195">
        <v>0</v>
      </c>
      <c r="M17" s="8">
        <v>0</v>
      </c>
      <c r="N17" s="196">
        <v>0</v>
      </c>
      <c r="O17" s="196">
        <v>0</v>
      </c>
      <c r="P17" s="8">
        <v>0</v>
      </c>
      <c r="Q17" s="196">
        <v>0</v>
      </c>
      <c r="R17" s="196">
        <v>0</v>
      </c>
      <c r="S17" s="201">
        <v>0</v>
      </c>
    </row>
    <row r="18" spans="1:19" ht="15" customHeight="1" x14ac:dyDescent="0.15">
      <c r="A18" s="846"/>
      <c r="B18" s="595"/>
      <c r="C18" s="607" t="s">
        <v>322</v>
      </c>
      <c r="D18" s="603"/>
      <c r="E18" s="599">
        <v>0</v>
      </c>
      <c r="F18" s="183">
        <v>0</v>
      </c>
      <c r="G18" s="604">
        <v>0</v>
      </c>
      <c r="H18" s="599">
        <v>0</v>
      </c>
      <c r="I18" s="599">
        <v>0</v>
      </c>
      <c r="J18" s="601">
        <v>0</v>
      </c>
      <c r="K18" s="19">
        <v>0</v>
      </c>
      <c r="L18" s="195">
        <v>0</v>
      </c>
      <c r="M18" s="8">
        <v>0</v>
      </c>
      <c r="N18" s="196">
        <v>0</v>
      </c>
      <c r="O18" s="196">
        <v>0</v>
      </c>
      <c r="P18" s="8">
        <v>0</v>
      </c>
      <c r="Q18" s="196">
        <v>0</v>
      </c>
      <c r="R18" s="196">
        <v>0</v>
      </c>
      <c r="S18" s="201">
        <v>0</v>
      </c>
    </row>
    <row r="19" spans="1:19" ht="15" customHeight="1" x14ac:dyDescent="0.15">
      <c r="A19" s="846"/>
      <c r="B19" s="595"/>
      <c r="C19" s="160" t="s">
        <v>323</v>
      </c>
      <c r="D19" s="6"/>
      <c r="E19" s="19">
        <v>0</v>
      </c>
      <c r="F19" s="56">
        <v>0</v>
      </c>
      <c r="G19" s="4">
        <v>0</v>
      </c>
      <c r="H19" s="19">
        <v>0</v>
      </c>
      <c r="I19" s="19">
        <v>0</v>
      </c>
      <c r="J19" s="47">
        <v>0</v>
      </c>
      <c r="K19" s="19">
        <v>0</v>
      </c>
      <c r="L19" s="195">
        <v>0</v>
      </c>
      <c r="M19" s="8">
        <v>0</v>
      </c>
      <c r="N19" s="196">
        <v>0</v>
      </c>
      <c r="O19" s="196">
        <v>0</v>
      </c>
      <c r="P19" s="8">
        <v>0</v>
      </c>
      <c r="Q19" s="196">
        <v>0</v>
      </c>
      <c r="R19" s="196">
        <v>0</v>
      </c>
      <c r="S19" s="201">
        <v>0</v>
      </c>
    </row>
    <row r="20" spans="1:19" ht="3.75" customHeight="1" x14ac:dyDescent="0.15">
      <c r="A20" s="847"/>
      <c r="B20" s="596"/>
      <c r="C20" s="161"/>
      <c r="D20" s="48"/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20"/>
      <c r="R20" s="120"/>
      <c r="S20" s="117"/>
    </row>
    <row r="21" spans="1:19" ht="3.75" customHeight="1" x14ac:dyDescent="0.15">
      <c r="A21" s="845" t="s">
        <v>179</v>
      </c>
      <c r="B21" s="11"/>
      <c r="C21" s="98"/>
      <c r="D21" s="6"/>
      <c r="Q21" s="8"/>
      <c r="R21" s="8"/>
      <c r="S21" s="87"/>
    </row>
    <row r="22" spans="1:19" ht="15" customHeight="1" x14ac:dyDescent="0.15">
      <c r="A22" s="846"/>
      <c r="B22" s="836" t="s">
        <v>180</v>
      </c>
      <c r="C22" s="837"/>
      <c r="D22" s="723"/>
      <c r="E22" s="56">
        <v>12877095</v>
      </c>
      <c r="F22" s="4">
        <v>12222039</v>
      </c>
      <c r="G22" s="18">
        <v>100</v>
      </c>
      <c r="H22" s="4">
        <v>13286363</v>
      </c>
      <c r="I22" s="4">
        <v>12153466</v>
      </c>
      <c r="J22" s="18">
        <v>100</v>
      </c>
      <c r="K22" s="4">
        <v>12427820</v>
      </c>
      <c r="L22" s="4">
        <v>12113008</v>
      </c>
      <c r="M22" s="18">
        <v>100</v>
      </c>
      <c r="N22" s="4">
        <v>12802104</v>
      </c>
      <c r="O22" s="4">
        <v>12708611</v>
      </c>
      <c r="P22" s="18">
        <v>100</v>
      </c>
      <c r="Q22" s="4">
        <v>13440070</v>
      </c>
      <c r="R22" s="4">
        <v>12995804</v>
      </c>
      <c r="S22" s="197">
        <v>100</v>
      </c>
    </row>
    <row r="23" spans="1:19" ht="15" customHeight="1" x14ac:dyDescent="0.15">
      <c r="A23" s="846"/>
      <c r="B23" s="589"/>
      <c r="C23" s="221" t="s">
        <v>181</v>
      </c>
      <c r="D23" s="76"/>
      <c r="E23" s="5">
        <v>273469</v>
      </c>
      <c r="F23" s="5">
        <v>242520</v>
      </c>
      <c r="G23" s="18">
        <v>1.9842842916799726</v>
      </c>
      <c r="H23" s="5">
        <v>275275</v>
      </c>
      <c r="I23" s="5">
        <v>249481</v>
      </c>
      <c r="J23" s="18">
        <v>2.052755979240819</v>
      </c>
      <c r="K23" s="5">
        <v>282221</v>
      </c>
      <c r="L23" s="5">
        <v>268125</v>
      </c>
      <c r="M23" s="18">
        <v>2.2135294552765092</v>
      </c>
      <c r="N23" s="8">
        <v>281556</v>
      </c>
      <c r="O23" s="8">
        <v>265590</v>
      </c>
      <c r="P23" s="18">
        <v>2.0898428632365884</v>
      </c>
      <c r="Q23" s="8">
        <v>295766</v>
      </c>
      <c r="R23" s="8">
        <v>276720</v>
      </c>
      <c r="S23" s="197">
        <v>2.129302657996381</v>
      </c>
    </row>
    <row r="24" spans="1:19" ht="15" customHeight="1" x14ac:dyDescent="0.15">
      <c r="A24" s="846"/>
      <c r="B24" s="589"/>
      <c r="C24" s="602" t="s">
        <v>182</v>
      </c>
      <c r="D24" s="603"/>
      <c r="E24" s="608">
        <v>8929193</v>
      </c>
      <c r="F24" s="608">
        <v>8350907</v>
      </c>
      <c r="G24" s="600">
        <v>68.326627005526646</v>
      </c>
      <c r="H24" s="608">
        <v>8995520</v>
      </c>
      <c r="I24" s="608">
        <v>7933065</v>
      </c>
      <c r="J24" s="600">
        <v>65.2740954720242</v>
      </c>
      <c r="K24" s="5">
        <v>8525274</v>
      </c>
      <c r="L24" s="5">
        <v>8273672</v>
      </c>
      <c r="M24" s="18">
        <v>68.304024896210748</v>
      </c>
      <c r="N24" s="8">
        <v>8532974</v>
      </c>
      <c r="O24" s="8">
        <v>8488015</v>
      </c>
      <c r="P24" s="18">
        <v>66.78947840956026</v>
      </c>
      <c r="Q24" s="8">
        <v>8752661</v>
      </c>
      <c r="R24" s="8">
        <v>8371572</v>
      </c>
      <c r="S24" s="197">
        <v>64.417499679127204</v>
      </c>
    </row>
    <row r="25" spans="1:19" ht="15" customHeight="1" x14ac:dyDescent="0.15">
      <c r="A25" s="846"/>
      <c r="B25" s="589"/>
      <c r="C25" s="162" t="s">
        <v>332</v>
      </c>
      <c r="D25" s="6"/>
      <c r="E25" s="5">
        <v>3431881</v>
      </c>
      <c r="F25" s="5">
        <v>3431878</v>
      </c>
      <c r="G25" s="18">
        <v>28.079422754255649</v>
      </c>
      <c r="H25" s="5">
        <v>3742085</v>
      </c>
      <c r="I25" s="5">
        <v>3742082</v>
      </c>
      <c r="J25" s="18">
        <v>30.790245350585586</v>
      </c>
      <c r="K25" s="5">
        <v>3388481</v>
      </c>
      <c r="L25" s="5">
        <v>3388478</v>
      </c>
      <c r="M25" s="18">
        <v>27.97387733913822</v>
      </c>
      <c r="N25" s="8">
        <v>3706561</v>
      </c>
      <c r="O25" s="8">
        <v>3706558</v>
      </c>
      <c r="P25" s="18">
        <v>29.165720785694045</v>
      </c>
      <c r="Q25" s="8">
        <v>4208645</v>
      </c>
      <c r="R25" s="8">
        <v>4208643</v>
      </c>
      <c r="S25" s="197">
        <v>32.384629685089131</v>
      </c>
    </row>
    <row r="26" spans="1:19" ht="18" customHeight="1" x14ac:dyDescent="0.15">
      <c r="A26" s="846"/>
      <c r="B26" s="589"/>
      <c r="C26" s="602" t="s">
        <v>183</v>
      </c>
      <c r="D26" s="603"/>
      <c r="E26" s="608">
        <v>128839</v>
      </c>
      <c r="F26" s="608">
        <v>120137</v>
      </c>
      <c r="G26" s="600">
        <v>0.98295382628054118</v>
      </c>
      <c r="H26" s="608">
        <v>137340</v>
      </c>
      <c r="I26" s="608">
        <v>117817</v>
      </c>
      <c r="J26" s="600">
        <v>0.9694107014410539</v>
      </c>
      <c r="K26" s="5">
        <v>142262</v>
      </c>
      <c r="L26" s="5">
        <v>114465</v>
      </c>
      <c r="M26" s="18">
        <v>0.94497584745258989</v>
      </c>
      <c r="N26" s="8">
        <v>139978</v>
      </c>
      <c r="O26" s="8">
        <v>113448</v>
      </c>
      <c r="P26" s="18">
        <v>0.89268606931158723</v>
      </c>
      <c r="Q26" s="8">
        <v>114211</v>
      </c>
      <c r="R26" s="8">
        <v>86525</v>
      </c>
      <c r="S26" s="197">
        <v>0.66579182019057848</v>
      </c>
    </row>
    <row r="27" spans="1:19" ht="15" customHeight="1" x14ac:dyDescent="0.15">
      <c r="A27" s="846"/>
      <c r="B27" s="589"/>
      <c r="C27" s="158" t="s">
        <v>184</v>
      </c>
      <c r="D27" s="6"/>
      <c r="E27" s="5">
        <v>21325</v>
      </c>
      <c r="F27" s="5">
        <v>21325</v>
      </c>
      <c r="G27" s="18">
        <v>0.17447988833941702</v>
      </c>
      <c r="H27" s="5">
        <v>32464</v>
      </c>
      <c r="I27" s="5">
        <v>32464</v>
      </c>
      <c r="J27" s="18">
        <v>0.2671172157802556</v>
      </c>
      <c r="K27" s="5">
        <v>24185</v>
      </c>
      <c r="L27" s="5">
        <v>24185</v>
      </c>
      <c r="M27" s="18">
        <v>0.19966138881440512</v>
      </c>
      <c r="N27" s="8">
        <v>84109</v>
      </c>
      <c r="O27" s="8">
        <v>84109</v>
      </c>
      <c r="P27" s="18">
        <v>0.66182685110119432</v>
      </c>
      <c r="Q27" s="8">
        <v>15066</v>
      </c>
      <c r="R27" s="8">
        <v>15066</v>
      </c>
      <c r="S27" s="197">
        <v>0.11592972624086975</v>
      </c>
    </row>
    <row r="28" spans="1:19" ht="15" customHeight="1" x14ac:dyDescent="0.15">
      <c r="A28" s="846"/>
      <c r="B28" s="589"/>
      <c r="C28" s="602" t="s">
        <v>173</v>
      </c>
      <c r="D28" s="603"/>
      <c r="E28" s="608">
        <v>200</v>
      </c>
      <c r="F28" s="608">
        <v>0</v>
      </c>
      <c r="G28" s="604">
        <v>0</v>
      </c>
      <c r="H28" s="608">
        <v>200</v>
      </c>
      <c r="I28" s="608">
        <v>0</v>
      </c>
      <c r="J28" s="604">
        <v>0</v>
      </c>
      <c r="K28" s="5">
        <v>200</v>
      </c>
      <c r="L28" s="5">
        <v>0</v>
      </c>
      <c r="M28" s="4">
        <v>0</v>
      </c>
      <c r="N28" s="8">
        <v>200</v>
      </c>
      <c r="O28" s="8">
        <v>0</v>
      </c>
      <c r="P28" s="4">
        <v>0</v>
      </c>
      <c r="Q28" s="8">
        <v>1</v>
      </c>
      <c r="R28" s="8">
        <v>0</v>
      </c>
      <c r="S28" s="75">
        <v>0</v>
      </c>
    </row>
    <row r="29" spans="1:19" ht="15" customHeight="1" x14ac:dyDescent="0.15">
      <c r="A29" s="846"/>
      <c r="B29" s="589"/>
      <c r="C29" s="158" t="s">
        <v>185</v>
      </c>
      <c r="D29" s="6"/>
      <c r="E29" s="5">
        <v>62265</v>
      </c>
      <c r="F29" s="5">
        <v>55272</v>
      </c>
      <c r="G29" s="18">
        <v>0.45223223391776118</v>
      </c>
      <c r="H29" s="5">
        <v>85221</v>
      </c>
      <c r="I29" s="5">
        <v>78557</v>
      </c>
      <c r="J29" s="18">
        <v>0.64637528092809071</v>
      </c>
      <c r="K29" s="5">
        <v>46584</v>
      </c>
      <c r="L29" s="5">
        <v>44083</v>
      </c>
      <c r="M29" s="18">
        <v>0.3639310731075221</v>
      </c>
      <c r="N29" s="8">
        <v>52281</v>
      </c>
      <c r="O29" s="8">
        <v>50891</v>
      </c>
      <c r="P29" s="18">
        <v>0.40044502109632596</v>
      </c>
      <c r="Q29" s="8">
        <v>44103</v>
      </c>
      <c r="R29" s="8">
        <v>37278</v>
      </c>
      <c r="S29" s="197">
        <v>0.28684643135584376</v>
      </c>
    </row>
    <row r="30" spans="1:19" ht="15" customHeight="1" x14ac:dyDescent="0.15">
      <c r="A30" s="846"/>
      <c r="B30" s="589"/>
      <c r="C30" s="602" t="s">
        <v>174</v>
      </c>
      <c r="D30" s="603"/>
      <c r="E30" s="608">
        <v>29923</v>
      </c>
      <c r="F30" s="608">
        <v>0</v>
      </c>
      <c r="G30" s="604">
        <v>0</v>
      </c>
      <c r="H30" s="608">
        <v>18258</v>
      </c>
      <c r="I30" s="608">
        <v>0</v>
      </c>
      <c r="J30" s="604">
        <v>0</v>
      </c>
      <c r="K30" s="5">
        <v>18613</v>
      </c>
      <c r="L30" s="5">
        <v>0</v>
      </c>
      <c r="M30" s="4">
        <v>0</v>
      </c>
      <c r="N30" s="8">
        <v>4445</v>
      </c>
      <c r="O30" s="5">
        <v>0</v>
      </c>
      <c r="P30" s="4">
        <v>0</v>
      </c>
      <c r="Q30" s="8">
        <v>9617</v>
      </c>
      <c r="R30" s="5">
        <v>0</v>
      </c>
      <c r="S30" s="75">
        <v>0</v>
      </c>
    </row>
    <row r="31" spans="1:19" ht="15" customHeight="1" x14ac:dyDescent="0.15">
      <c r="A31" s="846"/>
      <c r="B31" s="589"/>
      <c r="C31" s="158" t="s">
        <v>186</v>
      </c>
      <c r="D31" s="6"/>
      <c r="E31" s="5">
        <v>0</v>
      </c>
      <c r="F31" s="5">
        <v>0</v>
      </c>
      <c r="G31" s="4">
        <v>0</v>
      </c>
      <c r="H31" s="69">
        <v>0</v>
      </c>
      <c r="I31" s="69">
        <v>0</v>
      </c>
      <c r="J31" s="4">
        <v>0</v>
      </c>
      <c r="K31" s="5">
        <v>0</v>
      </c>
      <c r="L31" s="5">
        <v>0</v>
      </c>
      <c r="M31" s="4">
        <v>0</v>
      </c>
      <c r="N31" s="5">
        <v>0</v>
      </c>
      <c r="O31" s="5">
        <v>0</v>
      </c>
      <c r="P31" s="4">
        <v>0</v>
      </c>
      <c r="Q31" s="5">
        <v>0</v>
      </c>
      <c r="R31" s="5">
        <v>0</v>
      </c>
      <c r="S31" s="75">
        <v>0</v>
      </c>
    </row>
    <row r="32" spans="1:19" ht="15" customHeight="1" x14ac:dyDescent="0.15">
      <c r="A32" s="846"/>
      <c r="B32" s="589"/>
      <c r="C32" s="606" t="s">
        <v>326</v>
      </c>
      <c r="D32" s="603"/>
      <c r="E32" s="608">
        <v>0</v>
      </c>
      <c r="F32" s="608">
        <v>0</v>
      </c>
      <c r="G32" s="604">
        <v>0</v>
      </c>
      <c r="H32" s="609">
        <v>0</v>
      </c>
      <c r="I32" s="609">
        <v>0</v>
      </c>
      <c r="J32" s="604">
        <v>0</v>
      </c>
      <c r="K32" s="5">
        <v>0</v>
      </c>
      <c r="L32" s="5">
        <v>0</v>
      </c>
      <c r="M32" s="4">
        <v>0</v>
      </c>
      <c r="N32" s="5">
        <v>0</v>
      </c>
      <c r="O32" s="5">
        <v>0</v>
      </c>
      <c r="P32" s="4">
        <v>0</v>
      </c>
      <c r="Q32" s="5">
        <v>0</v>
      </c>
      <c r="R32" s="5">
        <v>0</v>
      </c>
      <c r="S32" s="75">
        <v>0</v>
      </c>
    </row>
    <row r="33" spans="1:19" ht="15" customHeight="1" x14ac:dyDescent="0.15">
      <c r="A33" s="846"/>
      <c r="B33" s="589"/>
      <c r="C33" s="159" t="s">
        <v>330</v>
      </c>
      <c r="D33" s="6"/>
      <c r="E33" s="5">
        <v>0</v>
      </c>
      <c r="F33" s="5">
        <v>0</v>
      </c>
      <c r="G33" s="4">
        <v>0</v>
      </c>
      <c r="H33" s="69">
        <v>0</v>
      </c>
      <c r="I33" s="69">
        <v>0</v>
      </c>
      <c r="J33" s="4">
        <v>0</v>
      </c>
      <c r="K33" s="5">
        <v>0</v>
      </c>
      <c r="L33" s="5">
        <v>0</v>
      </c>
      <c r="M33" s="4">
        <v>0</v>
      </c>
      <c r="N33" s="5">
        <v>0</v>
      </c>
      <c r="O33" s="5">
        <v>0</v>
      </c>
      <c r="P33" s="4">
        <v>0</v>
      </c>
      <c r="Q33" s="5">
        <v>0</v>
      </c>
      <c r="R33" s="5">
        <v>0</v>
      </c>
      <c r="S33" s="75">
        <v>0</v>
      </c>
    </row>
    <row r="34" spans="1:19" ht="15" customHeight="1" x14ac:dyDescent="0.15">
      <c r="A34" s="846"/>
      <c r="B34" s="589"/>
      <c r="C34" s="607" t="s">
        <v>327</v>
      </c>
      <c r="D34" s="603"/>
      <c r="E34" s="608">
        <v>0</v>
      </c>
      <c r="F34" s="608">
        <v>0</v>
      </c>
      <c r="G34" s="604">
        <v>0</v>
      </c>
      <c r="H34" s="609">
        <v>0</v>
      </c>
      <c r="I34" s="609">
        <v>0</v>
      </c>
      <c r="J34" s="604">
        <v>0</v>
      </c>
      <c r="K34" s="5">
        <v>0</v>
      </c>
      <c r="L34" s="5">
        <v>0</v>
      </c>
      <c r="M34" s="4">
        <v>0</v>
      </c>
      <c r="N34" s="5">
        <v>0</v>
      </c>
      <c r="O34" s="5">
        <v>0</v>
      </c>
      <c r="P34" s="4">
        <v>0</v>
      </c>
      <c r="Q34" s="5">
        <v>0</v>
      </c>
      <c r="R34" s="5">
        <v>0</v>
      </c>
      <c r="S34" s="75">
        <v>0</v>
      </c>
    </row>
    <row r="35" spans="1:19" ht="15" customHeight="1" x14ac:dyDescent="0.15">
      <c r="A35" s="846"/>
      <c r="B35" s="589"/>
      <c r="C35" s="160" t="s">
        <v>329</v>
      </c>
      <c r="D35" s="6"/>
      <c r="E35" s="5">
        <v>0</v>
      </c>
      <c r="F35" s="5">
        <v>0</v>
      </c>
      <c r="G35" s="4">
        <v>0</v>
      </c>
      <c r="H35" s="69">
        <v>0</v>
      </c>
      <c r="I35" s="69">
        <v>0</v>
      </c>
      <c r="J35" s="4">
        <v>0</v>
      </c>
      <c r="K35" s="5">
        <v>0</v>
      </c>
      <c r="L35" s="5">
        <v>0</v>
      </c>
      <c r="M35" s="4">
        <v>0</v>
      </c>
      <c r="N35" s="5">
        <v>0</v>
      </c>
      <c r="O35" s="5">
        <v>0</v>
      </c>
      <c r="P35" s="4">
        <v>0</v>
      </c>
      <c r="Q35" s="5">
        <v>0</v>
      </c>
      <c r="R35" s="5">
        <v>0</v>
      </c>
      <c r="S35" s="75">
        <v>0</v>
      </c>
    </row>
    <row r="36" spans="1:19" ht="15" customHeight="1" x14ac:dyDescent="0.15">
      <c r="A36" s="846"/>
      <c r="B36" s="589"/>
      <c r="C36" s="607" t="s">
        <v>328</v>
      </c>
      <c r="D36" s="603"/>
      <c r="E36" s="608">
        <v>0</v>
      </c>
      <c r="F36" s="608">
        <v>0</v>
      </c>
      <c r="G36" s="604">
        <v>0</v>
      </c>
      <c r="H36" s="609">
        <v>0</v>
      </c>
      <c r="I36" s="609">
        <v>0</v>
      </c>
      <c r="J36" s="604">
        <v>0</v>
      </c>
      <c r="K36" s="5">
        <v>0</v>
      </c>
      <c r="L36" s="5">
        <v>0</v>
      </c>
      <c r="M36" s="4">
        <v>0</v>
      </c>
      <c r="N36" s="5">
        <v>0</v>
      </c>
      <c r="O36" s="5">
        <v>0</v>
      </c>
      <c r="P36" s="4">
        <v>0</v>
      </c>
      <c r="Q36" s="5">
        <v>0</v>
      </c>
      <c r="R36" s="5">
        <v>0</v>
      </c>
      <c r="S36" s="75">
        <v>0</v>
      </c>
    </row>
    <row r="37" spans="1:19" ht="5.25" customHeight="1" x14ac:dyDescent="0.15">
      <c r="A37" s="847"/>
      <c r="B37" s="209"/>
      <c r="C37" s="163"/>
      <c r="D37" s="48"/>
      <c r="E37" s="115"/>
      <c r="F37" s="116"/>
      <c r="G37" s="116"/>
      <c r="H37" s="118"/>
      <c r="I37" s="118"/>
      <c r="J37" s="119"/>
      <c r="K37" s="118"/>
      <c r="L37" s="118"/>
      <c r="M37" s="119"/>
      <c r="N37" s="118"/>
      <c r="O37" s="118"/>
      <c r="P37" s="119"/>
      <c r="Q37" s="120"/>
      <c r="R37" s="120"/>
      <c r="S37" s="117"/>
    </row>
    <row r="38" spans="1:19" ht="15" customHeight="1" thickBot="1" x14ac:dyDescent="0.2">
      <c r="A38" s="71" t="s">
        <v>333</v>
      </c>
      <c r="B38" s="72"/>
      <c r="C38" s="72"/>
      <c r="D38" s="9"/>
      <c r="E38" s="53"/>
      <c r="F38" s="55">
        <v>162320</v>
      </c>
      <c r="G38" s="53"/>
      <c r="H38" s="67"/>
      <c r="I38" s="67">
        <v>24184</v>
      </c>
      <c r="J38" s="53"/>
      <c r="K38" s="67"/>
      <c r="L38" s="67">
        <v>123035</v>
      </c>
      <c r="M38" s="86"/>
      <c r="N38" s="67"/>
      <c r="O38" s="67">
        <v>21131</v>
      </c>
      <c r="P38" s="86"/>
      <c r="Q38" s="67"/>
      <c r="R38" s="53"/>
      <c r="S38" s="88"/>
    </row>
    <row r="39" spans="1:19" ht="17.100000000000001" customHeight="1" x14ac:dyDescent="0.15">
      <c r="A39" s="17" t="s">
        <v>422</v>
      </c>
      <c r="F39" s="68"/>
      <c r="H39" s="68"/>
      <c r="Q39" s="68"/>
      <c r="R39" s="68"/>
      <c r="S39" s="27" t="s">
        <v>187</v>
      </c>
    </row>
  </sheetData>
  <sheetProtection sheet="1" objects="1" scenarios="1"/>
  <mergeCells count="10">
    <mergeCell ref="Q2:S2"/>
    <mergeCell ref="A2:D3"/>
    <mergeCell ref="A21:A37"/>
    <mergeCell ref="B22:D22"/>
    <mergeCell ref="A4:A20"/>
    <mergeCell ref="B5:D5"/>
    <mergeCell ref="N2:P2"/>
    <mergeCell ref="E2:G2"/>
    <mergeCell ref="H2:J2"/>
    <mergeCell ref="K2:M2"/>
  </mergeCells>
  <phoneticPr fontId="23"/>
  <conditionalFormatting sqref="B22:F22">
    <cfRule type="expression" dxfId="16" priority="2">
      <formula>MOD(ROW(),2)=0</formula>
    </cfRule>
  </conditionalFormatting>
  <conditionalFormatting sqref="B23:I23">
    <cfRule type="expression" dxfId="15" priority="9">
      <formula>MOD(ROW(),2)=0</formula>
    </cfRule>
  </conditionalFormatting>
  <conditionalFormatting sqref="B5:S5 K6:S6 B7:S7 K8:S8 B9:S9 K10:S10 B11:S11 K12:S12 B13:S13 K14:S14 B15:S15 K16:S16 B17:S17 K18:S18 B19:S19 G22:G23">
    <cfRule type="expression" dxfId="14" priority="10">
      <formula>MOD(ROW(),2)=0</formula>
    </cfRule>
  </conditionalFormatting>
  <conditionalFormatting sqref="H22:I22">
    <cfRule type="expression" dxfId="13" priority="3">
      <formula>MOD(ROW(),2)=0</formula>
    </cfRule>
  </conditionalFormatting>
  <conditionalFormatting sqref="J22:J23 B25:J25 B27:J27 B29:J29 B31:J31 B33:J33 B35:J35">
    <cfRule type="expression" dxfId="12" priority="1">
      <formula>MOD(ROW(),2)=0</formula>
    </cfRule>
  </conditionalFormatting>
  <conditionalFormatting sqref="K22:S36">
    <cfRule type="expression" dxfId="11" priority="5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C4E7-DCE1-4749-9EEE-977440B5AC2E}">
  <sheetPr>
    <tabColor rgb="FF00B0F0"/>
  </sheetPr>
  <dimension ref="A1:T39"/>
  <sheetViews>
    <sheetView view="pageBreakPreview" topLeftCell="E1" zoomScaleNormal="100" zoomScaleSheetLayoutView="100" workbookViewId="0">
      <selection activeCell="K1" sqref="K1"/>
    </sheetView>
  </sheetViews>
  <sheetFormatPr defaultColWidth="9" defaultRowHeight="17.100000000000001" customHeight="1" x14ac:dyDescent="0.15"/>
  <cols>
    <col min="1" max="1" width="4" style="17" customWidth="1"/>
    <col min="2" max="2" width="2.21875" style="17" customWidth="1"/>
    <col min="3" max="3" width="20.44140625" style="17" customWidth="1"/>
    <col min="4" max="4" width="0.21875" style="17" customWidth="1"/>
    <col min="5" max="6" width="11.6640625" style="17" customWidth="1"/>
    <col min="7" max="7" width="7.21875" style="17" customWidth="1"/>
    <col min="8" max="9" width="11.6640625" style="17" customWidth="1"/>
    <col min="10" max="10" width="7.109375" style="17" customWidth="1"/>
    <col min="11" max="12" width="11.88671875" style="17" customWidth="1"/>
    <col min="13" max="13" width="7.21875" style="17" customWidth="1"/>
    <col min="14" max="15" width="11.88671875" style="17" customWidth="1"/>
    <col min="16" max="16" width="7.21875" style="17" customWidth="1"/>
    <col min="17" max="18" width="11.88671875" style="17" customWidth="1"/>
    <col min="19" max="19" width="7.21875" style="17" customWidth="1"/>
    <col min="20" max="20" width="9" style="17" customWidth="1"/>
    <col min="21" max="16384" width="9" style="17"/>
  </cols>
  <sheetData>
    <row r="1" spans="1:20" ht="15" customHeight="1" thickBot="1" x14ac:dyDescent="0.2">
      <c r="A1" s="99" t="s">
        <v>383</v>
      </c>
      <c r="B1" s="99"/>
      <c r="C1" s="99"/>
      <c r="D1" s="99"/>
      <c r="E1" s="99"/>
      <c r="F1" s="99"/>
      <c r="G1" s="99"/>
      <c r="H1" s="99"/>
      <c r="I1" s="99"/>
      <c r="J1" s="99"/>
      <c r="M1" s="46"/>
      <c r="Q1" s="99"/>
      <c r="R1" s="99"/>
      <c r="S1" s="46" t="s">
        <v>0</v>
      </c>
    </row>
    <row r="2" spans="1:20" ht="15.9" customHeight="1" x14ac:dyDescent="0.15">
      <c r="A2" s="673" t="s">
        <v>169</v>
      </c>
      <c r="B2" s="674"/>
      <c r="C2" s="674"/>
      <c r="D2" s="674"/>
      <c r="E2" s="677" t="s">
        <v>462</v>
      </c>
      <c r="F2" s="678"/>
      <c r="G2" s="849"/>
      <c r="H2" s="677" t="s">
        <v>463</v>
      </c>
      <c r="I2" s="678"/>
      <c r="J2" s="849"/>
      <c r="K2" s="677" t="s">
        <v>411</v>
      </c>
      <c r="L2" s="678"/>
      <c r="M2" s="849"/>
      <c r="N2" s="848" t="s">
        <v>442</v>
      </c>
      <c r="O2" s="721"/>
      <c r="P2" s="816"/>
      <c r="Q2" s="677" t="s">
        <v>454</v>
      </c>
      <c r="R2" s="678"/>
      <c r="S2" s="680"/>
    </row>
    <row r="3" spans="1:20" ht="15.9" customHeight="1" x14ac:dyDescent="0.15">
      <c r="A3" s="675"/>
      <c r="B3" s="676"/>
      <c r="C3" s="676"/>
      <c r="D3" s="676"/>
      <c r="E3" s="235" t="s">
        <v>29</v>
      </c>
      <c r="F3" s="235" t="s">
        <v>30</v>
      </c>
      <c r="G3" s="236" t="s">
        <v>32</v>
      </c>
      <c r="H3" s="57" t="s">
        <v>29</v>
      </c>
      <c r="I3" s="235" t="s">
        <v>30</v>
      </c>
      <c r="J3" s="235" t="s">
        <v>32</v>
      </c>
      <c r="K3" s="235" t="s">
        <v>29</v>
      </c>
      <c r="L3" s="235" t="s">
        <v>30</v>
      </c>
      <c r="M3" s="236" t="s">
        <v>32</v>
      </c>
      <c r="N3" s="57" t="s">
        <v>29</v>
      </c>
      <c r="O3" s="235" t="s">
        <v>30</v>
      </c>
      <c r="P3" s="235" t="s">
        <v>32</v>
      </c>
      <c r="Q3" s="235" t="s">
        <v>29</v>
      </c>
      <c r="R3" s="235" t="s">
        <v>30</v>
      </c>
      <c r="S3" s="127" t="s">
        <v>32</v>
      </c>
    </row>
    <row r="4" spans="1:20" ht="5.25" customHeight="1" x14ac:dyDescent="0.15">
      <c r="A4" s="845" t="s">
        <v>175</v>
      </c>
      <c r="B4" s="194"/>
      <c r="C4" s="100"/>
      <c r="D4" s="208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82"/>
    </row>
    <row r="5" spans="1:20" ht="15" customHeight="1" x14ac:dyDescent="0.15">
      <c r="A5" s="846"/>
      <c r="B5" s="836" t="s">
        <v>176</v>
      </c>
      <c r="C5" s="837"/>
      <c r="D5" s="723"/>
      <c r="E5" s="19">
        <v>12877095</v>
      </c>
      <c r="F5" s="4">
        <v>12384359</v>
      </c>
      <c r="G5" s="18">
        <v>100</v>
      </c>
      <c r="H5" s="4">
        <v>13286363</v>
      </c>
      <c r="I5" s="4">
        <v>12177650</v>
      </c>
      <c r="J5" s="18">
        <v>100</v>
      </c>
      <c r="K5" s="4">
        <v>12427820</v>
      </c>
      <c r="L5" s="4">
        <v>12236043</v>
      </c>
      <c r="M5" s="18">
        <v>100</v>
      </c>
      <c r="N5" s="4">
        <v>12802104</v>
      </c>
      <c r="O5" s="4">
        <v>12729742</v>
      </c>
      <c r="P5" s="18">
        <v>100</v>
      </c>
      <c r="Q5" s="4">
        <v>13440070</v>
      </c>
      <c r="R5" s="4">
        <v>13007946</v>
      </c>
      <c r="S5" s="89">
        <v>100</v>
      </c>
    </row>
    <row r="6" spans="1:20" ht="15" customHeight="1" x14ac:dyDescent="0.15">
      <c r="A6" s="846"/>
      <c r="B6" s="11"/>
      <c r="C6" s="221" t="s">
        <v>177</v>
      </c>
      <c r="D6" s="76"/>
      <c r="E6" s="19">
        <v>2025539</v>
      </c>
      <c r="F6" s="19">
        <v>2124853</v>
      </c>
      <c r="G6" s="18">
        <v>17.158000000000001</v>
      </c>
      <c r="H6" s="19">
        <v>2102786</v>
      </c>
      <c r="I6" s="19">
        <v>2177512</v>
      </c>
      <c r="J6" s="47">
        <v>17.881216819337066</v>
      </c>
      <c r="K6" s="19">
        <v>1950326</v>
      </c>
      <c r="L6" s="19">
        <v>2132000</v>
      </c>
      <c r="M6" s="47">
        <v>17.423933537990997</v>
      </c>
      <c r="N6" s="12">
        <v>2201460</v>
      </c>
      <c r="O6" s="8">
        <v>2255060</v>
      </c>
      <c r="P6" s="47">
        <v>17.714891629382588</v>
      </c>
      <c r="Q6" s="12">
        <v>2013277</v>
      </c>
      <c r="R6" s="8">
        <v>2017970</v>
      </c>
      <c r="S6" s="87">
        <v>15.51336390849101</v>
      </c>
      <c r="T6" s="94"/>
    </row>
    <row r="7" spans="1:20" ht="15" customHeight="1" x14ac:dyDescent="0.15">
      <c r="A7" s="846"/>
      <c r="B7" s="11"/>
      <c r="C7" s="158" t="s">
        <v>46</v>
      </c>
      <c r="D7" s="6"/>
      <c r="E7" s="19">
        <v>3438</v>
      </c>
      <c r="F7" s="19">
        <v>2923</v>
      </c>
      <c r="G7" s="18">
        <v>2.4E-2</v>
      </c>
      <c r="H7" s="19">
        <v>3194</v>
      </c>
      <c r="I7" s="19">
        <v>2842</v>
      </c>
      <c r="J7" s="47">
        <v>2.3337836117805981E-2</v>
      </c>
      <c r="K7" s="19">
        <v>3013</v>
      </c>
      <c r="L7" s="19">
        <v>2577</v>
      </c>
      <c r="M7" s="47">
        <v>2.106073017232777E-2</v>
      </c>
      <c r="N7" s="12">
        <v>2960</v>
      </c>
      <c r="O7" s="8">
        <v>2448</v>
      </c>
      <c r="P7" s="47">
        <v>1.9230554711949389E-2</v>
      </c>
      <c r="Q7" s="12">
        <v>2780</v>
      </c>
      <c r="R7" s="8">
        <v>2493</v>
      </c>
      <c r="S7" s="87">
        <v>1.9165208711659783E-2</v>
      </c>
      <c r="T7" s="94"/>
    </row>
    <row r="8" spans="1:20" ht="15" customHeight="1" x14ac:dyDescent="0.15">
      <c r="A8" s="846"/>
      <c r="B8" s="11"/>
      <c r="C8" s="158" t="s">
        <v>170</v>
      </c>
      <c r="D8" s="6"/>
      <c r="E8" s="19">
        <v>6782</v>
      </c>
      <c r="F8" s="19">
        <v>3255</v>
      </c>
      <c r="G8" s="14">
        <v>2.6283152805890074E-2</v>
      </c>
      <c r="H8" s="19">
        <v>20411</v>
      </c>
      <c r="I8" s="19">
        <v>19841</v>
      </c>
      <c r="J8" s="47">
        <v>0.16292962927986929</v>
      </c>
      <c r="K8" s="19">
        <v>0</v>
      </c>
      <c r="L8" s="19">
        <v>11608</v>
      </c>
      <c r="M8" s="47">
        <v>9.4867270407598278E-2</v>
      </c>
      <c r="N8" s="12">
        <v>207</v>
      </c>
      <c r="O8" s="8">
        <v>207</v>
      </c>
      <c r="P8" s="47">
        <v>1.6261130822604261E-3</v>
      </c>
      <c r="Q8" s="12">
        <v>650</v>
      </c>
      <c r="R8" s="8">
        <v>742</v>
      </c>
      <c r="S8" s="87">
        <v>5.7042057216412185E-3</v>
      </c>
      <c r="T8" s="94"/>
    </row>
    <row r="9" spans="1:20" ht="15" customHeight="1" x14ac:dyDescent="0.15">
      <c r="A9" s="846"/>
      <c r="B9" s="11"/>
      <c r="C9" s="158" t="s">
        <v>324</v>
      </c>
      <c r="D9" s="6"/>
      <c r="E9" s="8">
        <v>9439084</v>
      </c>
      <c r="F9" s="8">
        <v>8936369</v>
      </c>
      <c r="G9" s="18">
        <v>72.2</v>
      </c>
      <c r="H9" s="8">
        <v>9583609</v>
      </c>
      <c r="I9" s="8">
        <v>8549273</v>
      </c>
      <c r="J9" s="47">
        <v>70.2</v>
      </c>
      <c r="K9" s="8">
        <v>9054130</v>
      </c>
      <c r="L9" s="8">
        <v>8840914</v>
      </c>
      <c r="M9" s="47">
        <v>72.253047819462552</v>
      </c>
      <c r="N9" s="8">
        <v>9022460</v>
      </c>
      <c r="O9" s="8">
        <v>9006663</v>
      </c>
      <c r="P9" s="47">
        <v>70.752910781695348</v>
      </c>
      <c r="Q9" s="8">
        <v>9243771</v>
      </c>
      <c r="R9" s="8">
        <v>8982352</v>
      </c>
      <c r="S9" s="87">
        <v>69.052808183551804</v>
      </c>
      <c r="T9" s="94"/>
    </row>
    <row r="10" spans="1:20" ht="15" customHeight="1" x14ac:dyDescent="0.15">
      <c r="A10" s="846"/>
      <c r="B10" s="11"/>
      <c r="C10" s="158" t="s">
        <v>49</v>
      </c>
      <c r="D10" s="6"/>
      <c r="E10" s="19">
        <v>1</v>
      </c>
      <c r="F10" s="19">
        <v>0</v>
      </c>
      <c r="G10" s="4">
        <v>0</v>
      </c>
      <c r="H10" s="19">
        <v>1</v>
      </c>
      <c r="I10" s="19">
        <v>0</v>
      </c>
      <c r="J10" s="47">
        <v>0</v>
      </c>
      <c r="K10" s="19">
        <v>1</v>
      </c>
      <c r="L10" s="19">
        <v>0</v>
      </c>
      <c r="M10" s="8">
        <v>0</v>
      </c>
      <c r="N10" s="12">
        <v>1</v>
      </c>
      <c r="O10" s="8">
        <v>0</v>
      </c>
      <c r="P10" s="8">
        <v>0</v>
      </c>
      <c r="Q10" s="12">
        <v>1</v>
      </c>
      <c r="R10" s="196">
        <v>0</v>
      </c>
      <c r="S10" s="201">
        <v>0</v>
      </c>
      <c r="T10" s="94"/>
    </row>
    <row r="11" spans="1:20" ht="15" customHeight="1" x14ac:dyDescent="0.15">
      <c r="A11" s="846"/>
      <c r="B11" s="11"/>
      <c r="C11" s="158" t="s">
        <v>171</v>
      </c>
      <c r="D11" s="6"/>
      <c r="E11" s="19">
        <v>1352924</v>
      </c>
      <c r="F11" s="19">
        <v>1242834</v>
      </c>
      <c r="G11" s="18">
        <v>10.036000000000001</v>
      </c>
      <c r="H11" s="19">
        <v>1378278</v>
      </c>
      <c r="I11" s="19">
        <v>1208334</v>
      </c>
      <c r="J11" s="47">
        <v>9.9225548443254645</v>
      </c>
      <c r="K11" s="19">
        <v>1361855</v>
      </c>
      <c r="L11" s="19">
        <v>1186140</v>
      </c>
      <c r="M11" s="47">
        <v>9.6938201344993633</v>
      </c>
      <c r="N11" s="12">
        <v>1419229</v>
      </c>
      <c r="O11" s="8">
        <v>1288127</v>
      </c>
      <c r="P11" s="47">
        <v>10.119034619868964</v>
      </c>
      <c r="Q11" s="12">
        <v>2106764</v>
      </c>
      <c r="R11" s="8">
        <v>1952370</v>
      </c>
      <c r="S11" s="87">
        <v>15.009056771914645</v>
      </c>
      <c r="T11" s="94"/>
    </row>
    <row r="12" spans="1:20" ht="15" customHeight="1" x14ac:dyDescent="0.15">
      <c r="A12" s="846"/>
      <c r="B12" s="11"/>
      <c r="C12" s="158" t="s">
        <v>172</v>
      </c>
      <c r="D12" s="6"/>
      <c r="E12" s="19">
        <v>21325</v>
      </c>
      <c r="F12" s="19">
        <v>21326</v>
      </c>
      <c r="G12" s="18">
        <v>0.17199999999999999</v>
      </c>
      <c r="H12" s="19">
        <v>162319</v>
      </c>
      <c r="I12" s="19">
        <v>162319</v>
      </c>
      <c r="J12" s="47">
        <v>1.3</v>
      </c>
      <c r="K12" s="19">
        <v>24185</v>
      </c>
      <c r="L12" s="19">
        <v>24185</v>
      </c>
      <c r="M12" s="47">
        <v>0.19765376764367371</v>
      </c>
      <c r="N12" s="12">
        <v>123036</v>
      </c>
      <c r="O12" s="8">
        <v>123036</v>
      </c>
      <c r="P12" s="47">
        <v>0.96652390912557384</v>
      </c>
      <c r="Q12" s="12">
        <v>21130</v>
      </c>
      <c r="R12" s="8">
        <v>21131</v>
      </c>
      <c r="S12" s="87">
        <v>0.16244686132614633</v>
      </c>
      <c r="T12" s="94"/>
    </row>
    <row r="13" spans="1:20" ht="15" customHeight="1" x14ac:dyDescent="0.15">
      <c r="A13" s="846"/>
      <c r="B13" s="11"/>
      <c r="C13" s="158" t="s">
        <v>178</v>
      </c>
      <c r="D13" s="6"/>
      <c r="E13" s="19">
        <v>28001</v>
      </c>
      <c r="F13" s="19">
        <v>52799</v>
      </c>
      <c r="G13" s="18">
        <v>0.42599999999999999</v>
      </c>
      <c r="H13" s="19">
        <v>35764</v>
      </c>
      <c r="I13" s="19">
        <v>57529</v>
      </c>
      <c r="J13" s="47">
        <v>0.4724146284381634</v>
      </c>
      <c r="K13" s="19">
        <v>34309</v>
      </c>
      <c r="L13" s="19">
        <v>38619</v>
      </c>
      <c r="M13" s="47">
        <v>0.31561673982348704</v>
      </c>
      <c r="N13" s="12">
        <v>32750</v>
      </c>
      <c r="O13" s="8">
        <v>54201</v>
      </c>
      <c r="P13" s="47">
        <v>0.42578239213332048</v>
      </c>
      <c r="Q13" s="12">
        <v>51696</v>
      </c>
      <c r="R13" s="8">
        <v>30888</v>
      </c>
      <c r="S13" s="87">
        <v>0.2374548602830916</v>
      </c>
      <c r="T13" s="94"/>
    </row>
    <row r="14" spans="1:20" ht="15" customHeight="1" x14ac:dyDescent="0.15">
      <c r="A14" s="846"/>
      <c r="B14" s="11"/>
      <c r="C14" s="158" t="s">
        <v>325</v>
      </c>
      <c r="D14" s="6"/>
      <c r="E14" s="8">
        <v>1</v>
      </c>
      <c r="F14" s="8">
        <v>0</v>
      </c>
      <c r="G14" s="4">
        <v>0</v>
      </c>
      <c r="H14" s="8">
        <v>1</v>
      </c>
      <c r="I14" s="8">
        <v>0</v>
      </c>
      <c r="J14" s="47">
        <v>0</v>
      </c>
      <c r="K14" s="19">
        <v>1</v>
      </c>
      <c r="L14" s="195">
        <v>0</v>
      </c>
      <c r="M14" s="8">
        <v>0</v>
      </c>
      <c r="N14" s="196">
        <v>1</v>
      </c>
      <c r="O14" s="196">
        <v>0</v>
      </c>
      <c r="P14" s="8">
        <v>0</v>
      </c>
      <c r="Q14" s="196">
        <v>1</v>
      </c>
      <c r="R14" s="196">
        <v>0</v>
      </c>
      <c r="S14" s="201">
        <v>0</v>
      </c>
      <c r="T14" s="94"/>
    </row>
    <row r="15" spans="1:20" ht="15" customHeight="1" x14ac:dyDescent="0.15">
      <c r="A15" s="846"/>
      <c r="B15" s="11"/>
      <c r="C15" s="159" t="s">
        <v>320</v>
      </c>
      <c r="D15" s="6"/>
      <c r="E15" s="19">
        <v>0</v>
      </c>
      <c r="F15" s="56">
        <v>0</v>
      </c>
      <c r="G15" s="4">
        <v>0</v>
      </c>
      <c r="H15" s="19">
        <v>0</v>
      </c>
      <c r="I15" s="19">
        <v>0</v>
      </c>
      <c r="J15" s="47">
        <v>0</v>
      </c>
      <c r="K15" s="19">
        <v>0</v>
      </c>
      <c r="L15" s="195">
        <v>0</v>
      </c>
      <c r="M15" s="8">
        <v>0</v>
      </c>
      <c r="N15" s="196">
        <v>0</v>
      </c>
      <c r="O15" s="196">
        <v>0</v>
      </c>
      <c r="P15" s="8">
        <v>0</v>
      </c>
      <c r="Q15" s="196">
        <v>0</v>
      </c>
      <c r="R15" s="196">
        <v>0</v>
      </c>
      <c r="S15" s="201">
        <v>0</v>
      </c>
    </row>
    <row r="16" spans="1:20" ht="15" customHeight="1" x14ac:dyDescent="0.15">
      <c r="A16" s="846"/>
      <c r="B16" s="11"/>
      <c r="C16" s="159" t="s">
        <v>321</v>
      </c>
      <c r="D16" s="6"/>
      <c r="E16" s="19">
        <v>0</v>
      </c>
      <c r="F16" s="56">
        <v>0</v>
      </c>
      <c r="G16" s="4">
        <v>0</v>
      </c>
      <c r="H16" s="19">
        <v>0</v>
      </c>
      <c r="I16" s="19">
        <v>0</v>
      </c>
      <c r="J16" s="47">
        <v>0</v>
      </c>
      <c r="K16" s="19">
        <v>0</v>
      </c>
      <c r="L16" s="195">
        <v>0</v>
      </c>
      <c r="M16" s="8">
        <v>0</v>
      </c>
      <c r="N16" s="196">
        <v>0</v>
      </c>
      <c r="O16" s="196">
        <v>0</v>
      </c>
      <c r="P16" s="8">
        <v>0</v>
      </c>
      <c r="Q16" s="196">
        <v>0</v>
      </c>
      <c r="R16" s="196">
        <v>0</v>
      </c>
      <c r="S16" s="201">
        <v>0</v>
      </c>
    </row>
    <row r="17" spans="1:19" ht="15" customHeight="1" x14ac:dyDescent="0.15">
      <c r="A17" s="846"/>
      <c r="B17" s="11"/>
      <c r="C17" s="160" t="s">
        <v>331</v>
      </c>
      <c r="D17" s="6"/>
      <c r="E17" s="19">
        <v>0</v>
      </c>
      <c r="F17" s="56">
        <v>0</v>
      </c>
      <c r="G17" s="4">
        <v>0</v>
      </c>
      <c r="H17" s="19">
        <v>0</v>
      </c>
      <c r="I17" s="19">
        <v>0</v>
      </c>
      <c r="J17" s="47">
        <v>0</v>
      </c>
      <c r="K17" s="19">
        <v>0</v>
      </c>
      <c r="L17" s="195">
        <v>0</v>
      </c>
      <c r="M17" s="8">
        <v>0</v>
      </c>
      <c r="N17" s="196">
        <v>0</v>
      </c>
      <c r="O17" s="196">
        <v>0</v>
      </c>
      <c r="P17" s="8">
        <v>0</v>
      </c>
      <c r="Q17" s="196">
        <v>0</v>
      </c>
      <c r="R17" s="196">
        <v>0</v>
      </c>
      <c r="S17" s="201">
        <v>0</v>
      </c>
    </row>
    <row r="18" spans="1:19" ht="15" customHeight="1" x14ac:dyDescent="0.15">
      <c r="A18" s="846"/>
      <c r="B18" s="11"/>
      <c r="C18" s="160" t="s">
        <v>322</v>
      </c>
      <c r="D18" s="6"/>
      <c r="E18" s="19">
        <v>0</v>
      </c>
      <c r="F18" s="56">
        <v>0</v>
      </c>
      <c r="G18" s="4">
        <v>0</v>
      </c>
      <c r="H18" s="19">
        <v>0</v>
      </c>
      <c r="I18" s="19">
        <v>0</v>
      </c>
      <c r="J18" s="47">
        <v>0</v>
      </c>
      <c r="K18" s="19">
        <v>0</v>
      </c>
      <c r="L18" s="195">
        <v>0</v>
      </c>
      <c r="M18" s="8">
        <v>0</v>
      </c>
      <c r="N18" s="196">
        <v>0</v>
      </c>
      <c r="O18" s="196">
        <v>0</v>
      </c>
      <c r="P18" s="8">
        <v>0</v>
      </c>
      <c r="Q18" s="196">
        <v>0</v>
      </c>
      <c r="R18" s="196">
        <v>0</v>
      </c>
      <c r="S18" s="201">
        <v>0</v>
      </c>
    </row>
    <row r="19" spans="1:19" ht="15" customHeight="1" x14ac:dyDescent="0.15">
      <c r="A19" s="846"/>
      <c r="B19" s="11"/>
      <c r="C19" s="160" t="s">
        <v>323</v>
      </c>
      <c r="D19" s="6"/>
      <c r="E19" s="19">
        <v>0</v>
      </c>
      <c r="F19" s="56">
        <v>0</v>
      </c>
      <c r="G19" s="4">
        <v>0</v>
      </c>
      <c r="H19" s="19">
        <v>0</v>
      </c>
      <c r="I19" s="19">
        <v>0</v>
      </c>
      <c r="J19" s="47">
        <v>0</v>
      </c>
      <c r="K19" s="19">
        <v>0</v>
      </c>
      <c r="L19" s="195">
        <v>0</v>
      </c>
      <c r="M19" s="8">
        <v>0</v>
      </c>
      <c r="N19" s="196">
        <v>0</v>
      </c>
      <c r="O19" s="196">
        <v>0</v>
      </c>
      <c r="P19" s="8">
        <v>0</v>
      </c>
      <c r="Q19" s="196">
        <v>0</v>
      </c>
      <c r="R19" s="196">
        <v>0</v>
      </c>
      <c r="S19" s="201">
        <v>0</v>
      </c>
    </row>
    <row r="20" spans="1:19" ht="3.75" customHeight="1" x14ac:dyDescent="0.15">
      <c r="A20" s="847"/>
      <c r="B20" s="209"/>
      <c r="C20" s="161"/>
      <c r="D20" s="48"/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20"/>
      <c r="R20" s="120"/>
      <c r="S20" s="117"/>
    </row>
    <row r="21" spans="1:19" ht="3.75" customHeight="1" x14ac:dyDescent="0.15">
      <c r="A21" s="845" t="s">
        <v>179</v>
      </c>
      <c r="B21" s="11"/>
      <c r="C21" s="98"/>
      <c r="D21" s="6"/>
      <c r="Q21" s="8"/>
      <c r="R21" s="8"/>
      <c r="S21" s="87"/>
    </row>
    <row r="22" spans="1:19" ht="15" customHeight="1" x14ac:dyDescent="0.15">
      <c r="A22" s="846"/>
      <c r="B22" s="836" t="s">
        <v>180</v>
      </c>
      <c r="C22" s="837"/>
      <c r="D22" s="723"/>
      <c r="E22" s="56">
        <v>12877095</v>
      </c>
      <c r="F22" s="4">
        <v>12222039</v>
      </c>
      <c r="G22" s="18">
        <v>100</v>
      </c>
      <c r="H22" s="4">
        <v>13286363</v>
      </c>
      <c r="I22" s="4">
        <v>12153466</v>
      </c>
      <c r="J22" s="18">
        <v>100</v>
      </c>
      <c r="K22" s="4">
        <v>12427820</v>
      </c>
      <c r="L22" s="4">
        <v>12113008</v>
      </c>
      <c r="M22" s="18">
        <v>100</v>
      </c>
      <c r="N22" s="4">
        <v>12802104</v>
      </c>
      <c r="O22" s="4">
        <v>12708611</v>
      </c>
      <c r="P22" s="18">
        <v>100</v>
      </c>
      <c r="Q22" s="4">
        <v>13440070</v>
      </c>
      <c r="R22" s="4">
        <v>12995804</v>
      </c>
      <c r="S22" s="197">
        <v>100</v>
      </c>
    </row>
    <row r="23" spans="1:19" ht="15" customHeight="1" x14ac:dyDescent="0.15">
      <c r="A23" s="846"/>
      <c r="B23" s="11"/>
      <c r="C23" s="221" t="s">
        <v>181</v>
      </c>
      <c r="D23" s="76"/>
      <c r="E23" s="5">
        <v>273469</v>
      </c>
      <c r="F23" s="5">
        <v>242520</v>
      </c>
      <c r="G23" s="18">
        <v>1.984</v>
      </c>
      <c r="H23" s="5">
        <v>275275</v>
      </c>
      <c r="I23" s="5">
        <v>249481</v>
      </c>
      <c r="J23" s="18">
        <v>2.052755979240819</v>
      </c>
      <c r="K23" s="5">
        <v>282221</v>
      </c>
      <c r="L23" s="5">
        <v>268125</v>
      </c>
      <c r="M23" s="18">
        <v>2.2135294552765092</v>
      </c>
      <c r="N23" s="8">
        <v>281556</v>
      </c>
      <c r="O23" s="8">
        <v>265590</v>
      </c>
      <c r="P23" s="18">
        <v>2.0898428632365884</v>
      </c>
      <c r="Q23" s="8">
        <v>295766</v>
      </c>
      <c r="R23" s="8">
        <v>276720</v>
      </c>
      <c r="S23" s="197">
        <v>2.129302657996381</v>
      </c>
    </row>
    <row r="24" spans="1:19" ht="15" customHeight="1" x14ac:dyDescent="0.15">
      <c r="A24" s="846"/>
      <c r="B24" s="11"/>
      <c r="C24" s="158" t="s">
        <v>182</v>
      </c>
      <c r="D24" s="6"/>
      <c r="E24" s="5">
        <v>8929193</v>
      </c>
      <c r="F24" s="5">
        <v>8350907</v>
      </c>
      <c r="G24" s="18">
        <v>68.326999999999998</v>
      </c>
      <c r="H24" s="5">
        <v>8995520</v>
      </c>
      <c r="I24" s="5">
        <v>7933065</v>
      </c>
      <c r="J24" s="18">
        <v>65.2740954720242</v>
      </c>
      <c r="K24" s="5">
        <v>8525274</v>
      </c>
      <c r="L24" s="5">
        <v>8273672</v>
      </c>
      <c r="M24" s="18">
        <v>68.304024896210748</v>
      </c>
      <c r="N24" s="8">
        <v>8532974</v>
      </c>
      <c r="O24" s="8">
        <v>8488015</v>
      </c>
      <c r="P24" s="18">
        <v>66.78947840956026</v>
      </c>
      <c r="Q24" s="8">
        <v>8752661</v>
      </c>
      <c r="R24" s="8">
        <v>8371572</v>
      </c>
      <c r="S24" s="197">
        <v>64.417499679127204</v>
      </c>
    </row>
    <row r="25" spans="1:19" ht="15" customHeight="1" x14ac:dyDescent="0.15">
      <c r="A25" s="846"/>
      <c r="B25" s="11"/>
      <c r="C25" s="162" t="s">
        <v>332</v>
      </c>
      <c r="D25" s="6"/>
      <c r="E25" s="5">
        <v>3431881</v>
      </c>
      <c r="F25" s="5">
        <v>3431878</v>
      </c>
      <c r="G25" s="18">
        <v>28.078999999999997</v>
      </c>
      <c r="H25" s="5">
        <v>3742085</v>
      </c>
      <c r="I25" s="5">
        <v>3742082</v>
      </c>
      <c r="J25" s="18">
        <v>30.8</v>
      </c>
      <c r="K25" s="5">
        <v>3388481</v>
      </c>
      <c r="L25" s="5">
        <v>3388478</v>
      </c>
      <c r="M25" s="18">
        <v>27.97387733913822</v>
      </c>
      <c r="N25" s="8">
        <v>3706561</v>
      </c>
      <c r="O25" s="8">
        <v>3706558</v>
      </c>
      <c r="P25" s="18">
        <v>29.165720785694045</v>
      </c>
      <c r="Q25" s="8">
        <v>4208645</v>
      </c>
      <c r="R25" s="8">
        <v>4208643</v>
      </c>
      <c r="S25" s="197">
        <v>32.384629685089131</v>
      </c>
    </row>
    <row r="26" spans="1:19" ht="18" customHeight="1" x14ac:dyDescent="0.15">
      <c r="A26" s="846"/>
      <c r="B26" s="11"/>
      <c r="C26" s="158" t="s">
        <v>183</v>
      </c>
      <c r="D26" s="6"/>
      <c r="E26" s="5">
        <v>128839</v>
      </c>
      <c r="F26" s="5">
        <v>120137</v>
      </c>
      <c r="G26" s="18">
        <v>0.98299999999999998</v>
      </c>
      <c r="H26" s="5">
        <v>137340</v>
      </c>
      <c r="I26" s="5">
        <v>117817</v>
      </c>
      <c r="J26" s="18">
        <v>0.9694107014410539</v>
      </c>
      <c r="K26" s="5">
        <v>142262</v>
      </c>
      <c r="L26" s="5">
        <v>114465</v>
      </c>
      <c r="M26" s="18">
        <v>0.94497584745258989</v>
      </c>
      <c r="N26" s="8">
        <v>139978</v>
      </c>
      <c r="O26" s="8">
        <v>113448</v>
      </c>
      <c r="P26" s="18">
        <v>0.89268606931158723</v>
      </c>
      <c r="Q26" s="8">
        <v>114211</v>
      </c>
      <c r="R26" s="8">
        <v>86525</v>
      </c>
      <c r="S26" s="197">
        <v>0.66579182019057848</v>
      </c>
    </row>
    <row r="27" spans="1:19" ht="15" customHeight="1" x14ac:dyDescent="0.15">
      <c r="A27" s="846"/>
      <c r="B27" s="11"/>
      <c r="C27" s="158" t="s">
        <v>184</v>
      </c>
      <c r="D27" s="6"/>
      <c r="E27" s="5">
        <v>21325</v>
      </c>
      <c r="F27" s="5">
        <v>21325</v>
      </c>
      <c r="G27" s="18">
        <v>0.2</v>
      </c>
      <c r="H27" s="5">
        <v>32464</v>
      </c>
      <c r="I27" s="5">
        <v>32464</v>
      </c>
      <c r="J27" s="18">
        <v>0.3</v>
      </c>
      <c r="K27" s="5">
        <v>24185</v>
      </c>
      <c r="L27" s="5">
        <v>24185</v>
      </c>
      <c r="M27" s="18">
        <v>0.19966138881440512</v>
      </c>
      <c r="N27" s="8">
        <v>84109</v>
      </c>
      <c r="O27" s="8">
        <v>84109</v>
      </c>
      <c r="P27" s="18">
        <v>0.66182685110119432</v>
      </c>
      <c r="Q27" s="8">
        <v>15066</v>
      </c>
      <c r="R27" s="8">
        <v>15066</v>
      </c>
      <c r="S27" s="197">
        <v>0.11592972624086975</v>
      </c>
    </row>
    <row r="28" spans="1:19" ht="15" customHeight="1" x14ac:dyDescent="0.15">
      <c r="A28" s="846"/>
      <c r="B28" s="11"/>
      <c r="C28" s="158" t="s">
        <v>173</v>
      </c>
      <c r="D28" s="6"/>
      <c r="E28" s="5">
        <v>200</v>
      </c>
      <c r="F28" s="5">
        <v>0</v>
      </c>
      <c r="G28" s="4" t="s">
        <v>390</v>
      </c>
      <c r="H28" s="5">
        <v>200</v>
      </c>
      <c r="I28" s="5">
        <v>0</v>
      </c>
      <c r="J28" s="4">
        <v>0</v>
      </c>
      <c r="K28" s="5">
        <v>200</v>
      </c>
      <c r="L28" s="5">
        <v>0</v>
      </c>
      <c r="M28" s="4">
        <v>0</v>
      </c>
      <c r="N28" s="8">
        <v>200</v>
      </c>
      <c r="O28" s="8">
        <v>0</v>
      </c>
      <c r="P28" s="4">
        <v>0</v>
      </c>
      <c r="Q28" s="8">
        <v>1</v>
      </c>
      <c r="R28" s="8">
        <v>0</v>
      </c>
      <c r="S28" s="75">
        <v>0</v>
      </c>
    </row>
    <row r="29" spans="1:19" ht="15" customHeight="1" x14ac:dyDescent="0.15">
      <c r="A29" s="846"/>
      <c r="B29" s="11"/>
      <c r="C29" s="158" t="s">
        <v>185</v>
      </c>
      <c r="D29" s="6"/>
      <c r="E29" s="5">
        <v>62265</v>
      </c>
      <c r="F29" s="5">
        <v>55272</v>
      </c>
      <c r="G29" s="18">
        <v>0.45199999999999996</v>
      </c>
      <c r="H29" s="5">
        <v>85221</v>
      </c>
      <c r="I29" s="5">
        <v>78557</v>
      </c>
      <c r="J29" s="18">
        <v>0.64637528092809071</v>
      </c>
      <c r="K29" s="5">
        <v>46584</v>
      </c>
      <c r="L29" s="5">
        <v>44083</v>
      </c>
      <c r="M29" s="18">
        <v>0.3639310731075221</v>
      </c>
      <c r="N29" s="8">
        <v>52281</v>
      </c>
      <c r="O29" s="8">
        <v>50891</v>
      </c>
      <c r="P29" s="18">
        <v>0.40044502109632596</v>
      </c>
      <c r="Q29" s="8">
        <v>44103</v>
      </c>
      <c r="R29" s="8">
        <v>37278</v>
      </c>
      <c r="S29" s="197">
        <v>0.28684643135584376</v>
      </c>
    </row>
    <row r="30" spans="1:19" ht="15" customHeight="1" x14ac:dyDescent="0.15">
      <c r="A30" s="846"/>
      <c r="B30" s="11"/>
      <c r="C30" s="158" t="s">
        <v>174</v>
      </c>
      <c r="D30" s="6"/>
      <c r="E30" s="5">
        <v>29923</v>
      </c>
      <c r="F30" s="5">
        <v>0</v>
      </c>
      <c r="G30" s="4">
        <v>0</v>
      </c>
      <c r="H30" s="5">
        <v>18258</v>
      </c>
      <c r="I30" s="5">
        <v>0</v>
      </c>
      <c r="J30" s="4">
        <v>0</v>
      </c>
      <c r="K30" s="5">
        <v>18613</v>
      </c>
      <c r="L30" s="5">
        <v>0</v>
      </c>
      <c r="M30" s="4">
        <v>0</v>
      </c>
      <c r="N30" s="8">
        <v>4445</v>
      </c>
      <c r="O30" s="5">
        <v>0</v>
      </c>
      <c r="P30" s="4">
        <v>0</v>
      </c>
      <c r="Q30" s="8">
        <v>9617</v>
      </c>
      <c r="R30" s="5">
        <v>0</v>
      </c>
      <c r="S30" s="75">
        <v>0</v>
      </c>
    </row>
    <row r="31" spans="1:19" ht="15" customHeight="1" x14ac:dyDescent="0.15">
      <c r="A31" s="846"/>
      <c r="B31" s="11"/>
      <c r="C31" s="158" t="s">
        <v>186</v>
      </c>
      <c r="D31" s="6"/>
      <c r="E31" s="5">
        <v>0</v>
      </c>
      <c r="F31" s="5">
        <v>0</v>
      </c>
      <c r="G31" s="4">
        <v>0</v>
      </c>
      <c r="H31" s="69">
        <v>0</v>
      </c>
      <c r="I31" s="69">
        <v>0</v>
      </c>
      <c r="J31" s="4">
        <v>0</v>
      </c>
      <c r="K31" s="5">
        <v>0</v>
      </c>
      <c r="L31" s="5">
        <v>0</v>
      </c>
      <c r="M31" s="4">
        <v>0</v>
      </c>
      <c r="N31" s="5">
        <v>0</v>
      </c>
      <c r="O31" s="5">
        <v>0</v>
      </c>
      <c r="P31" s="4">
        <v>0</v>
      </c>
      <c r="Q31" s="5">
        <v>0</v>
      </c>
      <c r="R31" s="5">
        <v>0</v>
      </c>
      <c r="S31" s="75">
        <v>0</v>
      </c>
    </row>
    <row r="32" spans="1:19" ht="15" customHeight="1" x14ac:dyDescent="0.15">
      <c r="A32" s="846"/>
      <c r="B32" s="11"/>
      <c r="C32" s="159" t="s">
        <v>326</v>
      </c>
      <c r="D32" s="6"/>
      <c r="E32" s="5">
        <v>0</v>
      </c>
      <c r="F32" s="5">
        <v>0</v>
      </c>
      <c r="G32" s="4">
        <v>0</v>
      </c>
      <c r="H32" s="69">
        <v>0</v>
      </c>
      <c r="I32" s="69">
        <v>0</v>
      </c>
      <c r="J32" s="4">
        <v>0</v>
      </c>
      <c r="K32" s="5">
        <v>0</v>
      </c>
      <c r="L32" s="5">
        <v>0</v>
      </c>
      <c r="M32" s="4">
        <v>0</v>
      </c>
      <c r="N32" s="5">
        <v>0</v>
      </c>
      <c r="O32" s="5">
        <v>0</v>
      </c>
      <c r="P32" s="4">
        <v>0</v>
      </c>
      <c r="Q32" s="5">
        <v>0</v>
      </c>
      <c r="R32" s="5">
        <v>0</v>
      </c>
      <c r="S32" s="75">
        <v>0</v>
      </c>
    </row>
    <row r="33" spans="1:19" ht="15" customHeight="1" x14ac:dyDescent="0.15">
      <c r="A33" s="846"/>
      <c r="B33" s="11"/>
      <c r="C33" s="159" t="s">
        <v>330</v>
      </c>
      <c r="D33" s="6"/>
      <c r="E33" s="5">
        <v>0</v>
      </c>
      <c r="F33" s="5">
        <v>0</v>
      </c>
      <c r="G33" s="4">
        <v>0</v>
      </c>
      <c r="H33" s="69">
        <v>0</v>
      </c>
      <c r="I33" s="69">
        <v>0</v>
      </c>
      <c r="J33" s="4">
        <v>0</v>
      </c>
      <c r="K33" s="5">
        <v>0</v>
      </c>
      <c r="L33" s="5">
        <v>0</v>
      </c>
      <c r="M33" s="4">
        <v>0</v>
      </c>
      <c r="N33" s="5">
        <v>0</v>
      </c>
      <c r="O33" s="5">
        <v>0</v>
      </c>
      <c r="P33" s="4">
        <v>0</v>
      </c>
      <c r="Q33" s="5">
        <v>0</v>
      </c>
      <c r="R33" s="5">
        <v>0</v>
      </c>
      <c r="S33" s="75">
        <v>0</v>
      </c>
    </row>
    <row r="34" spans="1:19" ht="15" customHeight="1" x14ac:dyDescent="0.15">
      <c r="A34" s="846"/>
      <c r="B34" s="11"/>
      <c r="C34" s="160" t="s">
        <v>327</v>
      </c>
      <c r="D34" s="6"/>
      <c r="E34" s="5">
        <v>0</v>
      </c>
      <c r="F34" s="5">
        <v>0</v>
      </c>
      <c r="G34" s="4">
        <v>0</v>
      </c>
      <c r="H34" s="69">
        <v>0</v>
      </c>
      <c r="I34" s="69">
        <v>0</v>
      </c>
      <c r="J34" s="4">
        <v>0</v>
      </c>
      <c r="K34" s="5">
        <v>0</v>
      </c>
      <c r="L34" s="5">
        <v>0</v>
      </c>
      <c r="M34" s="4">
        <v>0</v>
      </c>
      <c r="N34" s="5">
        <v>0</v>
      </c>
      <c r="O34" s="5">
        <v>0</v>
      </c>
      <c r="P34" s="4">
        <v>0</v>
      </c>
      <c r="Q34" s="5">
        <v>0</v>
      </c>
      <c r="R34" s="5">
        <v>0</v>
      </c>
      <c r="S34" s="75">
        <v>0</v>
      </c>
    </row>
    <row r="35" spans="1:19" ht="15" customHeight="1" x14ac:dyDescent="0.15">
      <c r="A35" s="846"/>
      <c r="B35" s="11"/>
      <c r="C35" s="160" t="s">
        <v>329</v>
      </c>
      <c r="D35" s="6"/>
      <c r="E35" s="5">
        <v>0</v>
      </c>
      <c r="F35" s="5">
        <v>0</v>
      </c>
      <c r="G35" s="4">
        <v>0</v>
      </c>
      <c r="H35" s="69">
        <v>0</v>
      </c>
      <c r="I35" s="69">
        <v>0</v>
      </c>
      <c r="J35" s="4">
        <v>0</v>
      </c>
      <c r="K35" s="5">
        <v>0</v>
      </c>
      <c r="L35" s="5">
        <v>0</v>
      </c>
      <c r="M35" s="4">
        <v>0</v>
      </c>
      <c r="N35" s="5">
        <v>0</v>
      </c>
      <c r="O35" s="5">
        <v>0</v>
      </c>
      <c r="P35" s="4">
        <v>0</v>
      </c>
      <c r="Q35" s="5">
        <v>0</v>
      </c>
      <c r="R35" s="5">
        <v>0</v>
      </c>
      <c r="S35" s="75">
        <v>0</v>
      </c>
    </row>
    <row r="36" spans="1:19" ht="15" customHeight="1" x14ac:dyDescent="0.15">
      <c r="A36" s="846"/>
      <c r="B36" s="11"/>
      <c r="C36" s="160" t="s">
        <v>328</v>
      </c>
      <c r="D36" s="6"/>
      <c r="E36" s="5">
        <v>0</v>
      </c>
      <c r="F36" s="5">
        <v>0</v>
      </c>
      <c r="G36" s="4">
        <v>0</v>
      </c>
      <c r="H36" s="69">
        <v>0</v>
      </c>
      <c r="I36" s="69">
        <v>0</v>
      </c>
      <c r="J36" s="4">
        <v>0</v>
      </c>
      <c r="K36" s="5">
        <v>0</v>
      </c>
      <c r="L36" s="5">
        <v>0</v>
      </c>
      <c r="M36" s="4">
        <v>0</v>
      </c>
      <c r="N36" s="5">
        <v>0</v>
      </c>
      <c r="O36" s="5">
        <v>0</v>
      </c>
      <c r="P36" s="4">
        <v>0</v>
      </c>
      <c r="Q36" s="5">
        <v>0</v>
      </c>
      <c r="R36" s="5">
        <v>0</v>
      </c>
      <c r="S36" s="75">
        <v>0</v>
      </c>
    </row>
    <row r="37" spans="1:19" ht="5.25" customHeight="1" x14ac:dyDescent="0.15">
      <c r="A37" s="847"/>
      <c r="B37" s="209"/>
      <c r="C37" s="163"/>
      <c r="D37" s="48"/>
      <c r="E37" s="115"/>
      <c r="F37" s="116"/>
      <c r="G37" s="116"/>
      <c r="H37" s="118"/>
      <c r="I37" s="118"/>
      <c r="J37" s="119"/>
      <c r="K37" s="118"/>
      <c r="L37" s="118"/>
      <c r="M37" s="119"/>
      <c r="N37" s="118"/>
      <c r="O37" s="118"/>
      <c r="P37" s="119"/>
      <c r="Q37" s="120"/>
      <c r="R37" s="120"/>
      <c r="S37" s="117"/>
    </row>
    <row r="38" spans="1:19" ht="15" customHeight="1" thickBot="1" x14ac:dyDescent="0.2">
      <c r="A38" s="71" t="s">
        <v>333</v>
      </c>
      <c r="B38" s="72"/>
      <c r="C38" s="72"/>
      <c r="D38" s="9"/>
      <c r="E38" s="53"/>
      <c r="F38" s="55">
        <v>162320</v>
      </c>
      <c r="G38" s="53"/>
      <c r="H38" s="67"/>
      <c r="I38" s="67">
        <v>24184</v>
      </c>
      <c r="J38" s="53"/>
      <c r="K38" s="67"/>
      <c r="L38" s="67">
        <v>123035</v>
      </c>
      <c r="M38" s="86"/>
      <c r="N38" s="67"/>
      <c r="O38" s="67">
        <v>21131</v>
      </c>
      <c r="P38" s="86"/>
      <c r="Q38" s="67"/>
      <c r="R38" s="53"/>
      <c r="S38" s="88"/>
    </row>
    <row r="39" spans="1:19" ht="17.100000000000001" customHeight="1" x14ac:dyDescent="0.15">
      <c r="A39" s="17" t="s">
        <v>422</v>
      </c>
      <c r="F39" s="68"/>
      <c r="H39" s="68"/>
      <c r="Q39" s="68"/>
      <c r="R39" s="68"/>
      <c r="S39" s="27" t="s">
        <v>187</v>
      </c>
    </row>
  </sheetData>
  <sheetProtection sheet="1" objects="1" scenarios="1"/>
  <mergeCells count="10">
    <mergeCell ref="A4:A20"/>
    <mergeCell ref="B5:D5"/>
    <mergeCell ref="A21:A37"/>
    <mergeCell ref="B22:D22"/>
    <mergeCell ref="A2:D3"/>
    <mergeCell ref="E2:G2"/>
    <mergeCell ref="H2:J2"/>
    <mergeCell ref="K2:M2"/>
    <mergeCell ref="N2:P2"/>
    <mergeCell ref="Q2:S2"/>
  </mergeCells>
  <phoneticPr fontId="23"/>
  <conditionalFormatting sqref="B5:S19">
    <cfRule type="expression" dxfId="10" priority="10">
      <formula>MOD(ROW(),2)=0</formula>
    </cfRule>
  </conditionalFormatting>
  <conditionalFormatting sqref="B22:S36">
    <cfRule type="expression" dxfId="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00B0F0"/>
  </sheetPr>
  <dimension ref="A1:L51"/>
  <sheetViews>
    <sheetView view="pageBreakPreview" zoomScale="110" zoomScaleSheetLayoutView="110" workbookViewId="0">
      <selection activeCell="B1" sqref="B1"/>
    </sheetView>
  </sheetViews>
  <sheetFormatPr defaultColWidth="9" defaultRowHeight="17.100000000000001" customHeight="1" x14ac:dyDescent="0.2"/>
  <cols>
    <col min="1" max="1" width="0.88671875" style="23" customWidth="1"/>
    <col min="2" max="2" width="2.44140625" style="23" customWidth="1"/>
    <col min="3" max="3" width="2" style="23" customWidth="1"/>
    <col min="4" max="4" width="2.44140625" style="23" customWidth="1"/>
    <col min="5" max="5" width="15.109375" style="23" customWidth="1"/>
    <col min="6" max="6" width="11.44140625" style="23" customWidth="1"/>
    <col min="7" max="7" width="11.109375" style="23" customWidth="1"/>
    <col min="8" max="8" width="12" style="23" customWidth="1"/>
    <col min="9" max="9" width="11.88671875" style="23" customWidth="1"/>
    <col min="10" max="10" width="11.44140625" style="23" customWidth="1"/>
    <col min="11" max="11" width="11" style="23" customWidth="1"/>
    <col min="12" max="16384" width="9" style="23"/>
  </cols>
  <sheetData>
    <row r="1" spans="1:12" ht="15" customHeight="1" thickBot="1" x14ac:dyDescent="0.25">
      <c r="A1" s="99" t="s">
        <v>423</v>
      </c>
      <c r="C1" s="99"/>
      <c r="D1" s="99"/>
      <c r="E1" s="97"/>
      <c r="F1" s="97"/>
      <c r="G1" s="226"/>
      <c r="H1" s="97"/>
      <c r="J1" s="97"/>
      <c r="K1" s="226" t="s">
        <v>0</v>
      </c>
      <c r="L1" s="97"/>
    </row>
    <row r="2" spans="1:12" ht="16.2" customHeight="1" x14ac:dyDescent="0.2">
      <c r="A2" s="688" t="s">
        <v>190</v>
      </c>
      <c r="B2" s="809"/>
      <c r="C2" s="809"/>
      <c r="D2" s="809"/>
      <c r="E2" s="689"/>
      <c r="F2" s="850" t="s">
        <v>412</v>
      </c>
      <c r="G2" s="679"/>
      <c r="H2" s="850" t="s">
        <v>443</v>
      </c>
      <c r="I2" s="679"/>
      <c r="J2" s="677" t="s">
        <v>455</v>
      </c>
      <c r="K2" s="680"/>
      <c r="L2" s="99"/>
    </row>
    <row r="3" spans="1:12" ht="16.2" customHeight="1" x14ac:dyDescent="0.2">
      <c r="A3" s="692"/>
      <c r="B3" s="810"/>
      <c r="C3" s="810"/>
      <c r="D3" s="810"/>
      <c r="E3" s="693"/>
      <c r="F3" s="235" t="s">
        <v>341</v>
      </c>
      <c r="G3" s="235" t="s">
        <v>32</v>
      </c>
      <c r="H3" s="83" t="s">
        <v>191</v>
      </c>
      <c r="I3" s="235" t="s">
        <v>32</v>
      </c>
      <c r="J3" s="235" t="s">
        <v>191</v>
      </c>
      <c r="K3" s="127" t="s">
        <v>32</v>
      </c>
      <c r="L3" s="99"/>
    </row>
    <row r="4" spans="1:12" ht="16.2" customHeight="1" x14ac:dyDescent="0.2">
      <c r="A4" s="865"/>
      <c r="B4" s="866"/>
      <c r="C4" s="803" t="s">
        <v>192</v>
      </c>
      <c r="D4" s="716"/>
      <c r="E4" s="804"/>
      <c r="F4" s="56">
        <v>2527735</v>
      </c>
      <c r="G4" s="14">
        <v>100</v>
      </c>
      <c r="H4" s="13">
        <v>2511972</v>
      </c>
      <c r="I4" s="14">
        <v>100</v>
      </c>
      <c r="J4" s="13">
        <v>2459988</v>
      </c>
      <c r="K4" s="89">
        <v>100</v>
      </c>
    </row>
    <row r="5" spans="1:12" ht="16.2" customHeight="1" x14ac:dyDescent="0.2">
      <c r="A5" s="690"/>
      <c r="B5" s="691"/>
      <c r="C5" s="164"/>
      <c r="D5" s="813" t="s">
        <v>194</v>
      </c>
      <c r="E5" s="684"/>
      <c r="F5" s="56">
        <v>2410764</v>
      </c>
      <c r="G5" s="14">
        <v>95.37249751259526</v>
      </c>
      <c r="H5" s="4">
        <v>2390441</v>
      </c>
      <c r="I5" s="14">
        <v>95.161928556528494</v>
      </c>
      <c r="J5" s="4">
        <v>2347781</v>
      </c>
      <c r="K5" s="89">
        <v>95.438717587240262</v>
      </c>
    </row>
    <row r="6" spans="1:12" ht="16.2" customHeight="1" x14ac:dyDescent="0.2">
      <c r="A6" s="690" t="s">
        <v>193</v>
      </c>
      <c r="B6" s="691"/>
      <c r="C6" s="165"/>
      <c r="D6" s="219"/>
      <c r="E6" s="232" t="s">
        <v>195</v>
      </c>
      <c r="F6" s="56">
        <v>2351189</v>
      </c>
      <c r="G6" s="14">
        <v>93.015644440576253</v>
      </c>
      <c r="H6" s="4">
        <v>2326703</v>
      </c>
      <c r="I6" s="14">
        <v>92.624559509421275</v>
      </c>
      <c r="J6" s="4">
        <v>2286653</v>
      </c>
      <c r="K6" s="89">
        <v>92.953827417044309</v>
      </c>
    </row>
    <row r="7" spans="1:12" ht="16.2" customHeight="1" x14ac:dyDescent="0.2">
      <c r="A7" s="690"/>
      <c r="B7" s="691"/>
      <c r="C7" s="165"/>
      <c r="D7" s="219"/>
      <c r="E7" s="198" t="s">
        <v>197</v>
      </c>
      <c r="F7" s="56">
        <v>59575</v>
      </c>
      <c r="G7" s="14">
        <v>2.3568530720190211</v>
      </c>
      <c r="H7" s="4">
        <v>63738</v>
      </c>
      <c r="I7" s="14">
        <v>2.5373690471072132</v>
      </c>
      <c r="J7" s="4">
        <v>61128</v>
      </c>
      <c r="K7" s="89">
        <v>2.484890170195952</v>
      </c>
    </row>
    <row r="8" spans="1:12" ht="16.2" customHeight="1" x14ac:dyDescent="0.2">
      <c r="A8" s="690" t="s">
        <v>196</v>
      </c>
      <c r="B8" s="691"/>
      <c r="C8" s="166"/>
      <c r="D8" s="803" t="s">
        <v>198</v>
      </c>
      <c r="E8" s="804"/>
      <c r="F8" s="56">
        <v>116852</v>
      </c>
      <c r="G8" s="14">
        <v>4.6227947154270526</v>
      </c>
      <c r="H8" s="4">
        <v>121390</v>
      </c>
      <c r="I8" s="14">
        <v>4.83245832358004</v>
      </c>
      <c r="J8" s="4">
        <v>112177</v>
      </c>
      <c r="K8" s="89">
        <v>4.5600628946157462</v>
      </c>
    </row>
    <row r="9" spans="1:12" ht="16.2" customHeight="1" x14ac:dyDescent="0.2">
      <c r="A9" s="690"/>
      <c r="B9" s="691"/>
      <c r="C9" s="165"/>
      <c r="D9" s="224"/>
      <c r="E9" s="232" t="s">
        <v>200</v>
      </c>
      <c r="F9" s="56">
        <v>76</v>
      </c>
      <c r="G9" s="14">
        <v>3.0066442882659772E-3</v>
      </c>
      <c r="H9" s="4">
        <v>123</v>
      </c>
      <c r="I9" s="14">
        <v>4.8965513946811513E-3</v>
      </c>
      <c r="J9" s="4">
        <v>513</v>
      </c>
      <c r="K9" s="89">
        <v>2.0853760262245183E-2</v>
      </c>
    </row>
    <row r="10" spans="1:12" ht="16.2" customHeight="1" x14ac:dyDescent="0.2">
      <c r="A10" s="690" t="s">
        <v>199</v>
      </c>
      <c r="B10" s="691"/>
      <c r="C10" s="165"/>
      <c r="D10" s="224"/>
      <c r="E10" s="233" t="s">
        <v>201</v>
      </c>
      <c r="F10" s="56">
        <v>0</v>
      </c>
      <c r="G10" s="14">
        <v>0</v>
      </c>
      <c r="H10" s="4">
        <v>0</v>
      </c>
      <c r="I10" s="14">
        <v>0</v>
      </c>
      <c r="J10" s="4">
        <v>0</v>
      </c>
      <c r="K10" s="89">
        <v>0</v>
      </c>
    </row>
    <row r="11" spans="1:12" ht="16.2" customHeight="1" x14ac:dyDescent="0.2">
      <c r="A11" s="690"/>
      <c r="B11" s="691"/>
      <c r="C11" s="165"/>
      <c r="D11" s="224"/>
      <c r="E11" s="233" t="s">
        <v>202</v>
      </c>
      <c r="F11" s="56">
        <v>1845</v>
      </c>
      <c r="G11" s="14">
        <v>7.2990246208562204E-2</v>
      </c>
      <c r="H11" s="4">
        <v>14462</v>
      </c>
      <c r="I11" s="14">
        <v>0.57572297780389281</v>
      </c>
      <c r="J11" s="4">
        <v>2593</v>
      </c>
      <c r="K11" s="89">
        <v>0.10540701824561746</v>
      </c>
    </row>
    <row r="12" spans="1:12" ht="16.2" customHeight="1" x14ac:dyDescent="0.2">
      <c r="A12" s="690" t="s">
        <v>193</v>
      </c>
      <c r="B12" s="691"/>
      <c r="C12" s="165"/>
      <c r="D12" s="224"/>
      <c r="E12" s="233" t="s">
        <v>303</v>
      </c>
      <c r="F12" s="56">
        <v>99134</v>
      </c>
      <c r="G12" s="14">
        <v>3.9218509851705186</v>
      </c>
      <c r="H12" s="4">
        <v>98668</v>
      </c>
      <c r="I12" s="14">
        <v>3.9279100244747949</v>
      </c>
      <c r="J12" s="4">
        <v>98199</v>
      </c>
      <c r="K12" s="89">
        <v>4</v>
      </c>
    </row>
    <row r="13" spans="1:12" ht="16.2" customHeight="1" x14ac:dyDescent="0.2">
      <c r="A13" s="690"/>
      <c r="B13" s="691"/>
      <c r="C13" s="167"/>
      <c r="D13" s="169"/>
      <c r="E13" s="199" t="s">
        <v>203</v>
      </c>
      <c r="F13" s="56">
        <v>15797</v>
      </c>
      <c r="G13" s="14">
        <v>0.62494683975970577</v>
      </c>
      <c r="H13" s="4">
        <v>8137</v>
      </c>
      <c r="I13" s="14">
        <v>0.32392876990667097</v>
      </c>
      <c r="J13" s="4">
        <v>10872</v>
      </c>
      <c r="K13" s="89">
        <v>0.44195337538231894</v>
      </c>
    </row>
    <row r="14" spans="1:12" ht="16.2" customHeight="1" x14ac:dyDescent="0.2">
      <c r="A14" s="690" t="s">
        <v>188</v>
      </c>
      <c r="B14" s="691"/>
      <c r="C14" s="166"/>
      <c r="D14" s="803" t="s">
        <v>204</v>
      </c>
      <c r="E14" s="804"/>
      <c r="F14" s="56">
        <v>119</v>
      </c>
      <c r="G14" s="14">
        <v>4.7077719776796216E-3</v>
      </c>
      <c r="H14" s="4">
        <v>141</v>
      </c>
      <c r="I14" s="14">
        <v>5.6131198914637585E-3</v>
      </c>
      <c r="J14" s="4">
        <v>30</v>
      </c>
      <c r="K14" s="89">
        <v>1.2195181439909463E-3</v>
      </c>
    </row>
    <row r="15" spans="1:12" ht="16.2" customHeight="1" x14ac:dyDescent="0.2">
      <c r="A15" s="690"/>
      <c r="B15" s="691"/>
      <c r="C15" s="165"/>
      <c r="D15" s="224"/>
      <c r="E15" s="232" t="s">
        <v>205</v>
      </c>
      <c r="F15" s="56">
        <v>0</v>
      </c>
      <c r="G15" s="14">
        <v>0</v>
      </c>
      <c r="H15" s="4">
        <v>141</v>
      </c>
      <c r="I15" s="14">
        <v>5.6131198914637585E-3</v>
      </c>
      <c r="J15" s="4">
        <v>0</v>
      </c>
      <c r="K15" s="89">
        <v>0</v>
      </c>
    </row>
    <row r="16" spans="1:12" ht="16.2" customHeight="1" x14ac:dyDescent="0.2">
      <c r="A16" s="860"/>
      <c r="B16" s="861"/>
      <c r="C16" s="168"/>
      <c r="D16" s="170"/>
      <c r="E16" s="198" t="s">
        <v>206</v>
      </c>
      <c r="F16" s="66">
        <v>119</v>
      </c>
      <c r="G16" s="121">
        <v>4.7077719776796216E-3</v>
      </c>
      <c r="H16" s="122">
        <v>0</v>
      </c>
      <c r="I16" s="121">
        <v>0</v>
      </c>
      <c r="J16" s="122">
        <v>30</v>
      </c>
      <c r="K16" s="123">
        <v>1.2195181439909463E-3</v>
      </c>
    </row>
    <row r="17" spans="1:11" ht="16.2" customHeight="1" x14ac:dyDescent="0.2">
      <c r="A17" s="865"/>
      <c r="B17" s="866"/>
      <c r="C17" s="813" t="s">
        <v>207</v>
      </c>
      <c r="D17" s="714"/>
      <c r="E17" s="684"/>
      <c r="F17" s="56">
        <v>2287920</v>
      </c>
      <c r="G17" s="14">
        <v>100</v>
      </c>
      <c r="H17" s="4">
        <v>2332883</v>
      </c>
      <c r="I17" s="14">
        <v>100</v>
      </c>
      <c r="J17" s="4">
        <v>2323373</v>
      </c>
      <c r="K17" s="89">
        <v>100</v>
      </c>
    </row>
    <row r="18" spans="1:11" ht="16.2" customHeight="1" x14ac:dyDescent="0.2">
      <c r="A18" s="858"/>
      <c r="B18" s="859"/>
      <c r="D18" s="803" t="s">
        <v>208</v>
      </c>
      <c r="E18" s="804"/>
      <c r="F18" s="56">
        <v>2281309</v>
      </c>
      <c r="G18" s="14">
        <v>99.8</v>
      </c>
      <c r="H18" s="4">
        <v>2322198</v>
      </c>
      <c r="I18" s="14">
        <v>99.6</v>
      </c>
      <c r="J18" s="4">
        <v>2320315</v>
      </c>
      <c r="K18" s="89">
        <v>99.899999999999991</v>
      </c>
    </row>
    <row r="19" spans="1:11" ht="16.2" customHeight="1" x14ac:dyDescent="0.2">
      <c r="A19" s="858"/>
      <c r="B19" s="859"/>
      <c r="C19" s="15"/>
      <c r="D19" s="169"/>
      <c r="E19" s="232" t="s">
        <v>209</v>
      </c>
      <c r="F19" s="56">
        <v>1425197</v>
      </c>
      <c r="G19" s="14">
        <v>62.292256722263019</v>
      </c>
      <c r="H19" s="4">
        <v>1404205</v>
      </c>
      <c r="I19" s="14">
        <v>60.191831309156953</v>
      </c>
      <c r="J19" s="4">
        <v>1390577</v>
      </c>
      <c r="K19" s="89">
        <v>59.851646722243913</v>
      </c>
    </row>
    <row r="20" spans="1:11" ht="16.2" customHeight="1" x14ac:dyDescent="0.2">
      <c r="A20" s="690" t="s">
        <v>193</v>
      </c>
      <c r="B20" s="691"/>
      <c r="C20" s="16"/>
      <c r="D20" s="224"/>
      <c r="E20" s="233" t="s">
        <v>210</v>
      </c>
      <c r="F20" s="56">
        <v>336381</v>
      </c>
      <c r="G20" s="14">
        <v>14.702480855973985</v>
      </c>
      <c r="H20" s="4">
        <v>383358</v>
      </c>
      <c r="I20" s="14">
        <v>16.432800101848226</v>
      </c>
      <c r="J20" s="4">
        <v>387330</v>
      </c>
      <c r="K20" s="89">
        <v>16.671020968221633</v>
      </c>
    </row>
    <row r="21" spans="1:11" ht="16.2" customHeight="1" x14ac:dyDescent="0.2">
      <c r="A21" s="858"/>
      <c r="B21" s="859"/>
      <c r="C21" s="16"/>
      <c r="D21" s="224"/>
      <c r="E21" s="233" t="s">
        <v>211</v>
      </c>
      <c r="F21" s="56">
        <v>110482</v>
      </c>
      <c r="G21" s="14">
        <v>4.8289275848805904</v>
      </c>
      <c r="H21" s="4">
        <v>117021</v>
      </c>
      <c r="I21" s="14">
        <v>5.0161538319752852</v>
      </c>
      <c r="J21" s="4">
        <v>111069</v>
      </c>
      <c r="K21" s="89">
        <v>4.7805066168884638</v>
      </c>
    </row>
    <row r="22" spans="1:11" ht="16.2" customHeight="1" x14ac:dyDescent="0.2">
      <c r="A22" s="690" t="s">
        <v>196</v>
      </c>
      <c r="B22" s="691"/>
      <c r="C22" s="16"/>
      <c r="D22" s="224"/>
      <c r="E22" s="233" t="s">
        <v>212</v>
      </c>
      <c r="F22" s="56">
        <v>103321</v>
      </c>
      <c r="G22" s="14">
        <v>4.5159358718836318</v>
      </c>
      <c r="H22" s="4">
        <v>105137</v>
      </c>
      <c r="I22" s="14">
        <v>4.506741229628747</v>
      </c>
      <c r="J22" s="4">
        <v>117840</v>
      </c>
      <c r="K22" s="89">
        <v>5.0719363614882331</v>
      </c>
    </row>
    <row r="23" spans="1:11" ht="16.2" customHeight="1" x14ac:dyDescent="0.2">
      <c r="A23" s="858"/>
      <c r="B23" s="859"/>
      <c r="C23" s="16"/>
      <c r="D23" s="224"/>
      <c r="E23" s="233" t="s">
        <v>213</v>
      </c>
      <c r="F23" s="56">
        <v>305484</v>
      </c>
      <c r="G23" s="14">
        <v>13.35204028112871</v>
      </c>
      <c r="H23" s="4">
        <v>302983</v>
      </c>
      <c r="I23" s="14">
        <v>12.987492300299671</v>
      </c>
      <c r="J23" s="4">
        <v>306789</v>
      </c>
      <c r="K23" s="89">
        <v>13.204466093046619</v>
      </c>
    </row>
    <row r="24" spans="1:11" ht="16.2" customHeight="1" x14ac:dyDescent="0.2">
      <c r="A24" s="690" t="s">
        <v>199</v>
      </c>
      <c r="B24" s="691"/>
      <c r="C24" s="16"/>
      <c r="D24" s="224"/>
      <c r="E24" s="233" t="s">
        <v>214</v>
      </c>
      <c r="F24" s="56">
        <v>444</v>
      </c>
      <c r="G24" s="14">
        <v>1.9406272946606525E-2</v>
      </c>
      <c r="H24" s="4">
        <v>9494</v>
      </c>
      <c r="I24" s="14">
        <v>0.40696425838758304</v>
      </c>
      <c r="J24" s="4">
        <v>6710</v>
      </c>
      <c r="K24" s="89">
        <v>0.28880425140517685</v>
      </c>
    </row>
    <row r="25" spans="1:11" ht="16.2" customHeight="1" x14ac:dyDescent="0.2">
      <c r="A25" s="858"/>
      <c r="B25" s="859"/>
      <c r="C25" s="16"/>
      <c r="D25" s="224"/>
      <c r="E25" s="198" t="s">
        <v>215</v>
      </c>
      <c r="F25" s="56">
        <v>0</v>
      </c>
      <c r="G25" s="14">
        <v>0</v>
      </c>
      <c r="H25" s="4">
        <v>0</v>
      </c>
      <c r="I25" s="14">
        <v>0</v>
      </c>
      <c r="J25" s="4">
        <v>0</v>
      </c>
      <c r="K25" s="89">
        <v>0</v>
      </c>
    </row>
    <row r="26" spans="1:11" ht="16.2" customHeight="1" x14ac:dyDescent="0.2">
      <c r="A26" s="690" t="s">
        <v>216</v>
      </c>
      <c r="B26" s="691"/>
      <c r="D26" s="803" t="s">
        <v>217</v>
      </c>
      <c r="E26" s="804"/>
      <c r="F26" s="56">
        <v>6119</v>
      </c>
      <c r="G26" s="14">
        <v>0.26744816252316517</v>
      </c>
      <c r="H26" s="4">
        <v>5782</v>
      </c>
      <c r="I26" s="14">
        <v>0.24784783463208399</v>
      </c>
      <c r="J26" s="4">
        <v>2826</v>
      </c>
      <c r="K26" s="89">
        <v>0.12163350439210578</v>
      </c>
    </row>
    <row r="27" spans="1:11" ht="16.2" customHeight="1" x14ac:dyDescent="0.2">
      <c r="A27" s="858"/>
      <c r="B27" s="859"/>
      <c r="C27" s="16"/>
      <c r="D27" s="224"/>
      <c r="E27" s="232" t="s">
        <v>218</v>
      </c>
      <c r="F27" s="56">
        <v>4008</v>
      </c>
      <c r="G27" s="14">
        <v>0.17518095038288053</v>
      </c>
      <c r="H27" s="4">
        <v>2412</v>
      </c>
      <c r="I27" s="14">
        <v>0.1033913831083685</v>
      </c>
      <c r="J27" s="4">
        <v>913</v>
      </c>
      <c r="K27" s="89">
        <v>3.9296316174802753E-2</v>
      </c>
    </row>
    <row r="28" spans="1:11" ht="16.2" customHeight="1" x14ac:dyDescent="0.2">
      <c r="A28" s="690" t="s">
        <v>189</v>
      </c>
      <c r="B28" s="691"/>
      <c r="C28" s="16"/>
      <c r="D28" s="224"/>
      <c r="E28" s="199" t="s">
        <v>219</v>
      </c>
      <c r="F28" s="56">
        <v>2111</v>
      </c>
      <c r="G28" s="14">
        <v>9.2267212140284618E-2</v>
      </c>
      <c r="H28" s="4">
        <v>3370</v>
      </c>
      <c r="I28" s="14">
        <v>0.1444564515237155</v>
      </c>
      <c r="J28" s="4">
        <v>1913</v>
      </c>
      <c r="K28" s="89">
        <v>8.2337188217303028E-2</v>
      </c>
    </row>
    <row r="29" spans="1:11" ht="16.2" customHeight="1" x14ac:dyDescent="0.2">
      <c r="A29" s="858"/>
      <c r="B29" s="859"/>
      <c r="D29" s="813" t="s">
        <v>220</v>
      </c>
      <c r="E29" s="684"/>
      <c r="F29" s="56">
        <v>492</v>
      </c>
      <c r="G29" s="14">
        <v>2.1504248400293715E-2</v>
      </c>
      <c r="H29" s="4">
        <v>4903</v>
      </c>
      <c r="I29" s="14">
        <v>0.21016913407144719</v>
      </c>
      <c r="J29" s="4">
        <v>232</v>
      </c>
      <c r="K29" s="89">
        <v>9.9854823138600651E-3</v>
      </c>
    </row>
    <row r="30" spans="1:11" ht="16.2" customHeight="1" x14ac:dyDescent="0.2">
      <c r="A30" s="858"/>
      <c r="B30" s="859"/>
      <c r="C30" s="11"/>
      <c r="D30" s="219"/>
      <c r="E30" s="232" t="s">
        <v>221</v>
      </c>
      <c r="F30" s="56">
        <v>0</v>
      </c>
      <c r="G30" s="14">
        <v>0</v>
      </c>
      <c r="H30" s="4">
        <v>18</v>
      </c>
      <c r="I30" s="14">
        <v>7.7157748588334686E-4</v>
      </c>
      <c r="J30" s="4">
        <v>86</v>
      </c>
      <c r="K30" s="89">
        <v>0</v>
      </c>
    </row>
    <row r="31" spans="1:11" ht="16.2" customHeight="1" x14ac:dyDescent="0.2">
      <c r="A31" s="858"/>
      <c r="B31" s="859"/>
      <c r="C31" s="11"/>
      <c r="D31" s="219"/>
      <c r="E31" s="234" t="s">
        <v>222</v>
      </c>
      <c r="F31" s="56">
        <v>492</v>
      </c>
      <c r="G31" s="14">
        <v>2.1504248400293715E-2</v>
      </c>
      <c r="H31" s="4">
        <v>4885</v>
      </c>
      <c r="I31" s="14">
        <v>0.20939755658556389</v>
      </c>
      <c r="J31" s="4">
        <v>146</v>
      </c>
      <c r="K31" s="89">
        <v>6.283967318205041E-3</v>
      </c>
    </row>
    <row r="32" spans="1:11" ht="16.2" customHeight="1" x14ac:dyDescent="0.2">
      <c r="A32" s="860"/>
      <c r="B32" s="861"/>
      <c r="C32" s="11"/>
      <c r="D32" s="219"/>
      <c r="E32" s="199" t="s">
        <v>304</v>
      </c>
      <c r="F32" s="66">
        <v>0</v>
      </c>
      <c r="G32" s="14">
        <v>0</v>
      </c>
      <c r="H32" s="4">
        <v>0</v>
      </c>
      <c r="I32" s="14">
        <v>0</v>
      </c>
      <c r="J32" s="4">
        <v>0</v>
      </c>
      <c r="K32" s="89">
        <v>0</v>
      </c>
    </row>
    <row r="33" spans="1:12" ht="16.2" customHeight="1" thickBot="1" x14ac:dyDescent="0.25">
      <c r="A33" s="862" t="s">
        <v>223</v>
      </c>
      <c r="B33" s="863"/>
      <c r="C33" s="863"/>
      <c r="D33" s="863"/>
      <c r="E33" s="864"/>
      <c r="F33" s="90">
        <v>239815</v>
      </c>
      <c r="G33" s="39"/>
      <c r="H33" s="90">
        <v>179089</v>
      </c>
      <c r="I33" s="39"/>
      <c r="J33" s="51">
        <v>136615</v>
      </c>
      <c r="K33" s="91"/>
    </row>
    <row r="34" spans="1:12" ht="16.2" customHeight="1" x14ac:dyDescent="0.2">
      <c r="B34" s="99" t="s">
        <v>224</v>
      </c>
      <c r="C34" s="99"/>
      <c r="D34" s="99"/>
      <c r="E34" s="97"/>
      <c r="F34" s="97"/>
      <c r="G34" s="226"/>
      <c r="H34" s="97"/>
      <c r="J34" s="97"/>
      <c r="K34" s="226" t="s">
        <v>337</v>
      </c>
      <c r="L34" s="97"/>
    </row>
    <row r="35" spans="1:12" ht="16.2" customHeight="1" x14ac:dyDescent="0.2">
      <c r="B35" s="99"/>
      <c r="C35" s="99"/>
      <c r="D35" s="99"/>
      <c r="E35" s="97"/>
      <c r="F35" s="97"/>
      <c r="G35" s="97"/>
      <c r="H35" s="97"/>
      <c r="I35" s="97"/>
      <c r="J35" s="97"/>
      <c r="K35" s="97"/>
      <c r="L35" s="97"/>
    </row>
    <row r="36" spans="1:12" ht="16.2" customHeight="1" thickBot="1" x14ac:dyDescent="0.25">
      <c r="A36" s="99" t="s">
        <v>424</v>
      </c>
      <c r="C36" s="99"/>
      <c r="D36" s="99"/>
      <c r="E36" s="97"/>
      <c r="F36" s="97"/>
      <c r="G36" s="226"/>
      <c r="H36" s="97"/>
      <c r="J36" s="97"/>
      <c r="K36" s="226" t="s">
        <v>114</v>
      </c>
      <c r="L36" s="97"/>
    </row>
    <row r="37" spans="1:12" ht="16.2" customHeight="1" x14ac:dyDescent="0.2">
      <c r="A37" s="673" t="s">
        <v>190</v>
      </c>
      <c r="B37" s="674"/>
      <c r="C37" s="674"/>
      <c r="D37" s="674"/>
      <c r="E37" s="674"/>
      <c r="F37" s="850" t="s">
        <v>412</v>
      </c>
      <c r="G37" s="679"/>
      <c r="H37" s="850" t="s">
        <v>443</v>
      </c>
      <c r="I37" s="679"/>
      <c r="J37" s="677" t="s">
        <v>455</v>
      </c>
      <c r="K37" s="680"/>
    </row>
    <row r="38" spans="1:12" ht="16.2" customHeight="1" x14ac:dyDescent="0.2">
      <c r="A38" s="675"/>
      <c r="B38" s="676"/>
      <c r="C38" s="676"/>
      <c r="D38" s="676"/>
      <c r="E38" s="676"/>
      <c r="F38" s="235" t="s">
        <v>29</v>
      </c>
      <c r="G38" s="236" t="s">
        <v>30</v>
      </c>
      <c r="H38" s="235" t="s">
        <v>29</v>
      </c>
      <c r="I38" s="235" t="s">
        <v>30</v>
      </c>
      <c r="J38" s="235" t="s">
        <v>29</v>
      </c>
      <c r="K38" s="127" t="s">
        <v>30</v>
      </c>
    </row>
    <row r="39" spans="1:12" ht="16.2" customHeight="1" x14ac:dyDescent="0.2">
      <c r="A39" s="851" t="s">
        <v>225</v>
      </c>
      <c r="B39" s="852"/>
      <c r="C39" s="852"/>
      <c r="D39" s="852"/>
      <c r="E39" s="852"/>
      <c r="F39" s="7">
        <v>2805508</v>
      </c>
      <c r="G39" s="7">
        <v>2749923</v>
      </c>
      <c r="H39" s="7">
        <v>2710445</v>
      </c>
      <c r="I39" s="7">
        <v>2733889</v>
      </c>
      <c r="J39" s="7">
        <f t="shared" ref="J39:K39" si="0">SUM(J40:J42)</f>
        <v>2728880</v>
      </c>
      <c r="K39" s="73">
        <f t="shared" si="0"/>
        <v>2679854</v>
      </c>
    </row>
    <row r="40" spans="1:12" ht="16.2" customHeight="1" x14ac:dyDescent="0.2">
      <c r="A40" s="25"/>
      <c r="B40" s="24"/>
      <c r="C40" s="852" t="s">
        <v>226</v>
      </c>
      <c r="D40" s="684"/>
      <c r="E40" s="684"/>
      <c r="F40" s="4">
        <v>2688945</v>
      </c>
      <c r="G40" s="4">
        <v>2632774</v>
      </c>
      <c r="H40" s="4">
        <v>2583744</v>
      </c>
      <c r="I40" s="4">
        <v>2612147</v>
      </c>
      <c r="J40" s="4">
        <v>2604424</v>
      </c>
      <c r="K40" s="75">
        <v>2567398</v>
      </c>
    </row>
    <row r="41" spans="1:12" ht="16.2" customHeight="1" x14ac:dyDescent="0.2">
      <c r="A41" s="25"/>
      <c r="B41" s="24"/>
      <c r="C41" s="724" t="s">
        <v>198</v>
      </c>
      <c r="D41" s="723"/>
      <c r="E41" s="723"/>
      <c r="F41" s="4">
        <v>116562</v>
      </c>
      <c r="G41" s="4">
        <v>117030</v>
      </c>
      <c r="H41" s="4">
        <v>126700</v>
      </c>
      <c r="I41" s="4">
        <v>121587</v>
      </c>
      <c r="J41" s="4">
        <v>124455</v>
      </c>
      <c r="K41" s="75">
        <v>112425</v>
      </c>
    </row>
    <row r="42" spans="1:12" ht="16.2" customHeight="1" x14ac:dyDescent="0.2">
      <c r="A42" s="25"/>
      <c r="B42" s="24"/>
      <c r="C42" s="724" t="s">
        <v>204</v>
      </c>
      <c r="D42" s="723"/>
      <c r="E42" s="723"/>
      <c r="F42" s="4">
        <v>1</v>
      </c>
      <c r="G42" s="4">
        <v>119</v>
      </c>
      <c r="H42" s="4">
        <v>1</v>
      </c>
      <c r="I42" s="4">
        <v>155</v>
      </c>
      <c r="J42" s="4">
        <v>1</v>
      </c>
      <c r="K42" s="75">
        <v>31</v>
      </c>
    </row>
    <row r="43" spans="1:12" ht="16.2" customHeight="1" x14ac:dyDescent="0.2">
      <c r="A43" s="851" t="s">
        <v>227</v>
      </c>
      <c r="B43" s="852"/>
      <c r="C43" s="852"/>
      <c r="D43" s="852"/>
      <c r="E43" s="852"/>
      <c r="F43" s="4">
        <v>478087</v>
      </c>
      <c r="G43" s="4">
        <v>367372</v>
      </c>
      <c r="H43" s="4">
        <v>515219</v>
      </c>
      <c r="I43" s="4">
        <v>456977</v>
      </c>
      <c r="J43" s="4">
        <f>SUM(J44:J50)</f>
        <v>470188</v>
      </c>
      <c r="K43" s="75">
        <f t="shared" ref="K43" si="1">SUM(K44:K50)</f>
        <v>433337</v>
      </c>
    </row>
    <row r="44" spans="1:12" ht="16.2" customHeight="1" x14ac:dyDescent="0.2">
      <c r="A44" s="25"/>
      <c r="B44" s="24"/>
      <c r="C44" s="852" t="s">
        <v>228</v>
      </c>
      <c r="D44" s="684"/>
      <c r="E44" s="684"/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75"/>
    </row>
    <row r="45" spans="1:12" ht="16.2" customHeight="1" x14ac:dyDescent="0.2">
      <c r="A45" s="25"/>
      <c r="B45" s="24"/>
      <c r="C45" s="724" t="s">
        <v>229</v>
      </c>
      <c r="D45" s="723"/>
      <c r="E45" s="723"/>
      <c r="F45" s="4">
        <v>177000</v>
      </c>
      <c r="G45" s="4">
        <v>77029</v>
      </c>
      <c r="H45" s="4">
        <v>180171</v>
      </c>
      <c r="I45" s="4">
        <v>131587</v>
      </c>
      <c r="J45" s="4">
        <v>132784</v>
      </c>
      <c r="K45" s="75">
        <v>97874</v>
      </c>
    </row>
    <row r="46" spans="1:12" ht="16.2" customHeight="1" x14ac:dyDescent="0.2">
      <c r="A46" s="25"/>
      <c r="B46" s="24"/>
      <c r="C46" s="724" t="s">
        <v>230</v>
      </c>
      <c r="D46" s="723"/>
      <c r="E46" s="723"/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75">
        <v>0</v>
      </c>
    </row>
    <row r="47" spans="1:12" ht="16.2" customHeight="1" x14ac:dyDescent="0.2">
      <c r="A47" s="25"/>
      <c r="B47" s="24"/>
      <c r="C47" s="724" t="s">
        <v>305</v>
      </c>
      <c r="D47" s="723"/>
      <c r="E47" s="723"/>
      <c r="F47" s="4">
        <v>11275</v>
      </c>
      <c r="G47" s="4">
        <v>531</v>
      </c>
      <c r="H47" s="4">
        <v>19138</v>
      </c>
      <c r="I47" s="4">
        <v>9342</v>
      </c>
      <c r="J47" s="4">
        <v>7774</v>
      </c>
      <c r="K47" s="75">
        <v>5809</v>
      </c>
    </row>
    <row r="48" spans="1:12" ht="16.2" customHeight="1" x14ac:dyDescent="0.2">
      <c r="A48" s="25"/>
      <c r="B48" s="24"/>
      <c r="C48" s="856" t="s">
        <v>313</v>
      </c>
      <c r="D48" s="857"/>
      <c r="E48" s="857"/>
      <c r="F48" s="4">
        <v>289812</v>
      </c>
      <c r="G48" s="4">
        <v>289812</v>
      </c>
      <c r="H48" s="4">
        <v>315872</v>
      </c>
      <c r="I48" s="4">
        <v>315873</v>
      </c>
      <c r="J48" s="4">
        <v>329589</v>
      </c>
      <c r="K48" s="75">
        <v>329589</v>
      </c>
    </row>
    <row r="49" spans="1:12" ht="16.2" customHeight="1" x14ac:dyDescent="0.2">
      <c r="A49" s="25"/>
      <c r="B49" s="24"/>
      <c r="C49" s="855" t="s">
        <v>231</v>
      </c>
      <c r="D49" s="786"/>
      <c r="E49" s="786"/>
      <c r="F49" s="4" t="s">
        <v>390</v>
      </c>
      <c r="G49" s="4">
        <v>0</v>
      </c>
      <c r="H49" s="4">
        <v>38</v>
      </c>
      <c r="I49" s="4">
        <v>175</v>
      </c>
      <c r="J49" s="4">
        <v>41</v>
      </c>
      <c r="K49" s="75">
        <v>65</v>
      </c>
    </row>
    <row r="50" spans="1:12" ht="16.2" customHeight="1" thickBot="1" x14ac:dyDescent="0.25">
      <c r="A50" s="26"/>
      <c r="B50" s="38"/>
      <c r="C50" s="853" t="s">
        <v>232</v>
      </c>
      <c r="D50" s="854"/>
      <c r="E50" s="854"/>
      <c r="F50" s="37" t="s">
        <v>390</v>
      </c>
      <c r="G50" s="37">
        <v>0</v>
      </c>
      <c r="H50" s="37" t="s">
        <v>390</v>
      </c>
      <c r="I50" s="37" t="s">
        <v>390</v>
      </c>
      <c r="J50" s="37">
        <v>0</v>
      </c>
      <c r="K50" s="389">
        <v>0</v>
      </c>
    </row>
    <row r="51" spans="1:12" ht="16.2" customHeight="1" x14ac:dyDescent="0.2">
      <c r="B51" s="99" t="s">
        <v>233</v>
      </c>
      <c r="C51" s="99"/>
      <c r="D51" s="99"/>
      <c r="E51" s="97"/>
      <c r="F51" s="97"/>
      <c r="G51" s="226"/>
      <c r="H51" s="97"/>
      <c r="J51" s="97"/>
      <c r="K51" s="226" t="s">
        <v>337</v>
      </c>
      <c r="L51" s="97"/>
    </row>
  </sheetData>
  <sheetProtection sheet="1" objects="1" scenarios="1"/>
  <mergeCells count="58">
    <mergeCell ref="A2:E3"/>
    <mergeCell ref="A10:B10"/>
    <mergeCell ref="A13:B13"/>
    <mergeCell ref="A11:B11"/>
    <mergeCell ref="A12:B12"/>
    <mergeCell ref="A28:B28"/>
    <mergeCell ref="D18:E18"/>
    <mergeCell ref="A18:B18"/>
    <mergeCell ref="F2:G2"/>
    <mergeCell ref="D8:E8"/>
    <mergeCell ref="A14:B14"/>
    <mergeCell ref="A15:B15"/>
    <mergeCell ref="A6:B6"/>
    <mergeCell ref="A7:B7"/>
    <mergeCell ref="A8:B8"/>
    <mergeCell ref="A9:B9"/>
    <mergeCell ref="A5:B5"/>
    <mergeCell ref="A4:B4"/>
    <mergeCell ref="C17:E17"/>
    <mergeCell ref="D5:E5"/>
    <mergeCell ref="D14:E14"/>
    <mergeCell ref="J2:K2"/>
    <mergeCell ref="C4:E4"/>
    <mergeCell ref="H2:I2"/>
    <mergeCell ref="A30:B30"/>
    <mergeCell ref="A25:B25"/>
    <mergeCell ref="A26:B26"/>
    <mergeCell ref="A17:B17"/>
    <mergeCell ref="A24:B24"/>
    <mergeCell ref="A21:B21"/>
    <mergeCell ref="A22:B22"/>
    <mergeCell ref="A23:B23"/>
    <mergeCell ref="A20:B20"/>
    <mergeCell ref="A16:B16"/>
    <mergeCell ref="A19:B19"/>
    <mergeCell ref="D26:E26"/>
    <mergeCell ref="A27:B27"/>
    <mergeCell ref="A29:B29"/>
    <mergeCell ref="D29:E29"/>
    <mergeCell ref="A31:B31"/>
    <mergeCell ref="A32:B32"/>
    <mergeCell ref="A33:E33"/>
    <mergeCell ref="C50:E50"/>
    <mergeCell ref="C44:E44"/>
    <mergeCell ref="C45:E45"/>
    <mergeCell ref="C46:E46"/>
    <mergeCell ref="C49:E49"/>
    <mergeCell ref="C47:E47"/>
    <mergeCell ref="C48:E48"/>
    <mergeCell ref="H37:I37"/>
    <mergeCell ref="A39:E39"/>
    <mergeCell ref="F37:G37"/>
    <mergeCell ref="J37:K37"/>
    <mergeCell ref="A43:E43"/>
    <mergeCell ref="C40:E40"/>
    <mergeCell ref="C42:E42"/>
    <mergeCell ref="A37:E38"/>
    <mergeCell ref="C41:E41"/>
  </mergeCells>
  <phoneticPr fontId="23"/>
  <conditionalFormatting sqref="E4:K32 C39:E47 C48 C49:E50">
    <cfRule type="expression" dxfId="8" priority="2">
      <formula>MOD(ROW(),2)=0</formula>
    </cfRule>
  </conditionalFormatting>
  <conditionalFormatting sqref="F39:K50">
    <cfRule type="expression" dxfId="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00B0F0"/>
  </sheetPr>
  <dimension ref="A1:J45"/>
  <sheetViews>
    <sheetView view="pageBreakPreview" zoomScale="90" zoomScaleNormal="90" zoomScaleSheetLayoutView="90" workbookViewId="0">
      <selection activeCell="F28" sqref="F28"/>
    </sheetView>
  </sheetViews>
  <sheetFormatPr defaultColWidth="9" defaultRowHeight="18" customHeight="1" x14ac:dyDescent="0.2"/>
  <cols>
    <col min="1" max="1" width="2.88671875" style="99" customWidth="1"/>
    <col min="2" max="2" width="1.6640625" style="99" customWidth="1"/>
    <col min="3" max="3" width="20.33203125" style="99" customWidth="1"/>
    <col min="4" max="4" width="0.88671875" style="99" customWidth="1"/>
    <col min="5" max="10" width="11.6640625" style="99" customWidth="1"/>
    <col min="11" max="16384" width="9" style="99"/>
  </cols>
  <sheetData>
    <row r="1" spans="1:10" ht="15" customHeight="1" thickBot="1" x14ac:dyDescent="0.25">
      <c r="A1" s="99" t="s">
        <v>425</v>
      </c>
      <c r="F1" s="226"/>
      <c r="J1" s="226" t="s">
        <v>0</v>
      </c>
    </row>
    <row r="2" spans="1:10" ht="20.25" customHeight="1" x14ac:dyDescent="0.2">
      <c r="A2" s="673" t="s">
        <v>234</v>
      </c>
      <c r="B2" s="674"/>
      <c r="C2" s="674"/>
      <c r="D2" s="674"/>
      <c r="E2" s="677" t="s">
        <v>456</v>
      </c>
      <c r="F2" s="849"/>
      <c r="G2" s="850" t="s">
        <v>457</v>
      </c>
      <c r="H2" s="679"/>
      <c r="I2" s="677" t="s">
        <v>458</v>
      </c>
      <c r="J2" s="680"/>
    </row>
    <row r="3" spans="1:10" ht="20.25" customHeight="1" x14ac:dyDescent="0.2">
      <c r="A3" s="675"/>
      <c r="B3" s="676"/>
      <c r="C3" s="676"/>
      <c r="D3" s="676"/>
      <c r="E3" s="235" t="s">
        <v>235</v>
      </c>
      <c r="F3" s="236" t="s">
        <v>236</v>
      </c>
      <c r="G3" s="57" t="s">
        <v>235</v>
      </c>
      <c r="H3" s="235" t="s">
        <v>236</v>
      </c>
      <c r="I3" s="235" t="s">
        <v>235</v>
      </c>
      <c r="J3" s="127" t="s">
        <v>236</v>
      </c>
    </row>
    <row r="4" spans="1:10" s="17" customFormat="1" ht="20.25" customHeight="1" x14ac:dyDescent="0.15">
      <c r="A4" s="890" t="s">
        <v>227</v>
      </c>
      <c r="B4" s="878" t="s">
        <v>237</v>
      </c>
      <c r="C4" s="878"/>
      <c r="D4" s="878"/>
      <c r="E4" s="3">
        <v>367372</v>
      </c>
      <c r="F4" s="96">
        <v>100</v>
      </c>
      <c r="G4" s="3">
        <v>456977</v>
      </c>
      <c r="H4" s="96">
        <v>100.00569580088276</v>
      </c>
      <c r="I4" s="3">
        <v>433337</v>
      </c>
      <c r="J4" s="131">
        <v>100.00947288138332</v>
      </c>
    </row>
    <row r="5" spans="1:10" ht="20.25" customHeight="1" x14ac:dyDescent="0.2">
      <c r="A5" s="890"/>
      <c r="B5" s="174"/>
      <c r="C5" s="222" t="s">
        <v>228</v>
      </c>
      <c r="D5" s="173"/>
      <c r="E5" s="56">
        <v>0</v>
      </c>
      <c r="F5" s="84">
        <v>0</v>
      </c>
      <c r="G5" s="56">
        <v>0</v>
      </c>
      <c r="H5" s="56">
        <v>0</v>
      </c>
      <c r="I5" s="56">
        <v>0</v>
      </c>
      <c r="J5" s="79">
        <v>0</v>
      </c>
    </row>
    <row r="6" spans="1:10" ht="20.25" customHeight="1" x14ac:dyDescent="0.2">
      <c r="A6" s="890"/>
      <c r="B6" s="174"/>
      <c r="C6" s="219" t="s">
        <v>229</v>
      </c>
      <c r="D6" s="171"/>
      <c r="E6" s="56">
        <v>77029</v>
      </c>
      <c r="F6" s="106">
        <v>20.967575100987553</v>
      </c>
      <c r="G6" s="205">
        <v>131587</v>
      </c>
      <c r="H6" s="202">
        <v>28.795103473478971</v>
      </c>
      <c r="I6" s="205">
        <v>97874</v>
      </c>
      <c r="J6" s="131">
        <v>22.586116579013563</v>
      </c>
    </row>
    <row r="7" spans="1:10" ht="20.25" customHeight="1" x14ac:dyDescent="0.2">
      <c r="A7" s="890"/>
      <c r="B7" s="174"/>
      <c r="C7" s="219" t="s">
        <v>230</v>
      </c>
      <c r="D7" s="171"/>
      <c r="E7" s="56">
        <v>0</v>
      </c>
      <c r="F7" s="84">
        <v>0</v>
      </c>
      <c r="G7" s="56">
        <v>0</v>
      </c>
      <c r="H7" s="56">
        <v>0</v>
      </c>
      <c r="I7" s="56">
        <v>0</v>
      </c>
      <c r="J7" s="79">
        <v>0</v>
      </c>
    </row>
    <row r="8" spans="1:10" ht="20.25" customHeight="1" x14ac:dyDescent="0.2">
      <c r="A8" s="890"/>
      <c r="B8" s="174"/>
      <c r="C8" s="219" t="s">
        <v>305</v>
      </c>
      <c r="D8" s="171"/>
      <c r="E8" s="205">
        <v>531</v>
      </c>
      <c r="F8" s="202">
        <v>0.14454013915050684</v>
      </c>
      <c r="G8" s="205">
        <v>9342</v>
      </c>
      <c r="H8" s="202">
        <v>2.0499999999999998</v>
      </c>
      <c r="I8" s="205">
        <v>5809</v>
      </c>
      <c r="J8" s="131">
        <v>1.35</v>
      </c>
    </row>
    <row r="9" spans="1:10" ht="20.25" customHeight="1" x14ac:dyDescent="0.2">
      <c r="A9" s="890"/>
      <c r="B9" s="174"/>
      <c r="C9" s="219" t="s">
        <v>231</v>
      </c>
      <c r="D9" s="171"/>
      <c r="E9" s="56">
        <v>0</v>
      </c>
      <c r="F9" s="84">
        <v>0</v>
      </c>
      <c r="G9" s="56">
        <v>175</v>
      </c>
      <c r="H9" s="56">
        <v>0</v>
      </c>
      <c r="I9" s="56">
        <v>65</v>
      </c>
      <c r="J9" s="92">
        <v>1.4999873077997033E-2</v>
      </c>
    </row>
    <row r="10" spans="1:10" ht="20.25" customHeight="1" x14ac:dyDescent="0.2">
      <c r="A10" s="890"/>
      <c r="B10" s="174"/>
      <c r="C10" s="219" t="s">
        <v>232</v>
      </c>
      <c r="D10" s="171"/>
      <c r="E10" s="56">
        <v>289812</v>
      </c>
      <c r="F10" s="448">
        <v>78.887884759861933</v>
      </c>
      <c r="G10" s="56">
        <v>315873</v>
      </c>
      <c r="H10" s="202">
        <v>69.122297183446875</v>
      </c>
      <c r="I10" s="56">
        <v>329589</v>
      </c>
      <c r="J10" s="432">
        <v>76.058356429291749</v>
      </c>
    </row>
    <row r="11" spans="1:10" ht="3.75" customHeight="1" x14ac:dyDescent="0.2">
      <c r="A11" s="890"/>
      <c r="B11" s="175"/>
      <c r="C11" s="133"/>
      <c r="D11" s="101"/>
      <c r="E11" s="125"/>
      <c r="F11" s="124"/>
      <c r="G11" s="125"/>
      <c r="H11" s="124"/>
      <c r="I11" s="125"/>
      <c r="J11" s="126"/>
    </row>
    <row r="12" spans="1:10" s="17" customFormat="1" ht="20.25" customHeight="1" x14ac:dyDescent="0.15">
      <c r="A12" s="845" t="s">
        <v>238</v>
      </c>
      <c r="B12" s="878" t="s">
        <v>239</v>
      </c>
      <c r="C12" s="878"/>
      <c r="D12" s="878"/>
      <c r="E12" s="205">
        <v>329044</v>
      </c>
      <c r="F12" s="96">
        <v>100.00263490597003</v>
      </c>
      <c r="G12" s="205">
        <v>627801</v>
      </c>
      <c r="H12" s="96">
        <v>100.00300682859697</v>
      </c>
      <c r="I12" s="205">
        <v>507264</v>
      </c>
      <c r="J12" s="131">
        <v>100</v>
      </c>
    </row>
    <row r="13" spans="1:10" ht="20.25" customHeight="1" x14ac:dyDescent="0.2">
      <c r="A13" s="845"/>
      <c r="B13" s="174"/>
      <c r="C13" s="222" t="s">
        <v>240</v>
      </c>
      <c r="D13" s="173"/>
      <c r="E13" s="205">
        <v>160390</v>
      </c>
      <c r="F13" s="96">
        <v>48.744240891795627</v>
      </c>
      <c r="G13" s="205">
        <v>491014</v>
      </c>
      <c r="H13" s="96">
        <v>78.211726327291615</v>
      </c>
      <c r="I13" s="205">
        <v>397257</v>
      </c>
      <c r="J13" s="131">
        <v>78.313659159727479</v>
      </c>
    </row>
    <row r="14" spans="1:10" ht="20.25" customHeight="1" x14ac:dyDescent="0.2">
      <c r="A14" s="845"/>
      <c r="B14" s="174"/>
      <c r="C14" s="219" t="s">
        <v>241</v>
      </c>
      <c r="D14" s="171"/>
      <c r="E14" s="205">
        <v>38654</v>
      </c>
      <c r="F14" s="96">
        <v>11.75</v>
      </c>
      <c r="G14" s="205">
        <v>35703</v>
      </c>
      <c r="H14" s="96">
        <v>5.6899999999999995</v>
      </c>
      <c r="I14" s="205">
        <v>24134</v>
      </c>
      <c r="J14" s="131">
        <v>4.7576804188745898</v>
      </c>
    </row>
    <row r="15" spans="1:10" ht="20.25" customHeight="1" x14ac:dyDescent="0.2">
      <c r="A15" s="845"/>
      <c r="B15" s="174"/>
      <c r="C15" s="219" t="s">
        <v>242</v>
      </c>
      <c r="D15" s="171"/>
      <c r="E15" s="65">
        <v>130000</v>
      </c>
      <c r="F15" s="96">
        <v>39.508394014174399</v>
      </c>
      <c r="G15" s="65">
        <v>101084</v>
      </c>
      <c r="H15" s="96">
        <v>16.10128050130535</v>
      </c>
      <c r="I15" s="65">
        <v>85873</v>
      </c>
      <c r="J15" s="108">
        <v>16.928660421397932</v>
      </c>
    </row>
    <row r="16" spans="1:10" ht="3.75" customHeight="1" x14ac:dyDescent="0.2">
      <c r="A16" s="845"/>
      <c r="B16" s="176"/>
      <c r="C16" s="163"/>
      <c r="D16" s="48"/>
      <c r="E16" s="125"/>
      <c r="F16" s="124"/>
      <c r="G16" s="125"/>
      <c r="H16" s="124"/>
      <c r="I16" s="125"/>
      <c r="J16" s="126"/>
    </row>
    <row r="17" spans="1:10" ht="20.25" customHeight="1" x14ac:dyDescent="0.2">
      <c r="A17" s="879" t="s">
        <v>243</v>
      </c>
      <c r="B17" s="880"/>
      <c r="C17" s="880"/>
      <c r="D17" s="880"/>
      <c r="E17" s="610">
        <v>57529</v>
      </c>
      <c r="F17" s="610">
        <v>0</v>
      </c>
      <c r="G17" s="610">
        <v>31616</v>
      </c>
      <c r="H17" s="610">
        <v>0</v>
      </c>
      <c r="I17" s="610">
        <v>29939</v>
      </c>
      <c r="J17" s="611">
        <v>0</v>
      </c>
    </row>
    <row r="18" spans="1:10" ht="15.75" customHeight="1" x14ac:dyDescent="0.2">
      <c r="A18" s="884" t="s">
        <v>244</v>
      </c>
      <c r="B18" s="885"/>
      <c r="C18" s="885"/>
      <c r="D18" s="886"/>
      <c r="E18" s="891">
        <v>19201</v>
      </c>
      <c r="F18" s="894">
        <v>100</v>
      </c>
      <c r="G18" s="896">
        <v>202440</v>
      </c>
      <c r="H18" s="894">
        <v>100</v>
      </c>
      <c r="I18" s="896">
        <v>103866</v>
      </c>
      <c r="J18" s="898">
        <v>100</v>
      </c>
    </row>
    <row r="19" spans="1:10" ht="15.75" customHeight="1" x14ac:dyDescent="0.2">
      <c r="A19" s="887"/>
      <c r="B19" s="888"/>
      <c r="C19" s="888"/>
      <c r="D19" s="889"/>
      <c r="E19" s="892"/>
      <c r="F19" s="895"/>
      <c r="G19" s="897"/>
      <c r="H19" s="895"/>
      <c r="I19" s="897"/>
      <c r="J19" s="899"/>
    </row>
    <row r="20" spans="1:10" ht="15.75" customHeight="1" x14ac:dyDescent="0.2">
      <c r="A20" s="797" t="s">
        <v>245</v>
      </c>
      <c r="B20" s="798"/>
      <c r="C20" s="798"/>
      <c r="D20" s="798"/>
      <c r="E20" s="892"/>
      <c r="F20" s="895"/>
      <c r="G20" s="897"/>
      <c r="H20" s="895"/>
      <c r="I20" s="897"/>
      <c r="J20" s="899"/>
    </row>
    <row r="21" spans="1:10" ht="15.75" customHeight="1" x14ac:dyDescent="0.2">
      <c r="A21" s="881" t="s">
        <v>307</v>
      </c>
      <c r="B21" s="882"/>
      <c r="C21" s="882"/>
      <c r="D21" s="883"/>
      <c r="E21" s="893">
        <v>19201</v>
      </c>
      <c r="F21" s="900">
        <v>100</v>
      </c>
      <c r="G21" s="901">
        <v>202440</v>
      </c>
      <c r="H21" s="900">
        <v>100</v>
      </c>
      <c r="I21" s="902">
        <v>103866</v>
      </c>
      <c r="J21" s="903">
        <v>99.913097645042654</v>
      </c>
    </row>
    <row r="22" spans="1:10" ht="15.75" customHeight="1" x14ac:dyDescent="0.2">
      <c r="A22" s="881"/>
      <c r="B22" s="882"/>
      <c r="C22" s="882"/>
      <c r="D22" s="883"/>
      <c r="E22" s="893"/>
      <c r="F22" s="900"/>
      <c r="G22" s="901"/>
      <c r="H22" s="900"/>
      <c r="I22" s="902"/>
      <c r="J22" s="903"/>
    </row>
    <row r="23" spans="1:10" ht="20.25" customHeight="1" x14ac:dyDescent="0.2">
      <c r="A23" s="178"/>
      <c r="B23" s="200"/>
      <c r="C23" s="223" t="s">
        <v>413</v>
      </c>
      <c r="D23" s="173"/>
      <c r="E23" s="205">
        <v>1072</v>
      </c>
      <c r="F23" s="96">
        <v>5.5830425498671943</v>
      </c>
      <c r="G23" s="205">
        <v>118137</v>
      </c>
      <c r="H23" s="96">
        <v>58.356550088915235</v>
      </c>
      <c r="I23" s="205">
        <v>41727</v>
      </c>
      <c r="J23" s="131">
        <v>40.173877881116056</v>
      </c>
    </row>
    <row r="24" spans="1:10" ht="20.25" customHeight="1" x14ac:dyDescent="0.2">
      <c r="A24" s="178"/>
      <c r="B24" s="174"/>
      <c r="C24" s="225" t="s">
        <v>247</v>
      </c>
      <c r="D24" s="180"/>
      <c r="E24" s="206">
        <v>10129</v>
      </c>
      <c r="F24" s="181">
        <v>52.7</v>
      </c>
      <c r="G24" s="206">
        <v>26774</v>
      </c>
      <c r="H24" s="181">
        <v>13.2</v>
      </c>
      <c r="I24" s="206">
        <v>30523</v>
      </c>
      <c r="J24" s="182">
        <v>29.3</v>
      </c>
    </row>
    <row r="25" spans="1:10" ht="20.25" customHeight="1" x14ac:dyDescent="0.2">
      <c r="A25" s="178"/>
      <c r="B25" s="172"/>
      <c r="C25" s="220" t="s">
        <v>317</v>
      </c>
      <c r="D25" s="171"/>
      <c r="E25" s="56">
        <v>0</v>
      </c>
      <c r="F25" s="56">
        <v>0</v>
      </c>
      <c r="G25" s="56">
        <v>0</v>
      </c>
      <c r="H25" s="84">
        <v>0</v>
      </c>
      <c r="I25" s="56">
        <v>0</v>
      </c>
      <c r="J25" s="79">
        <v>0</v>
      </c>
    </row>
    <row r="26" spans="1:10" ht="20.25" customHeight="1" x14ac:dyDescent="0.2">
      <c r="A26" s="178"/>
      <c r="B26" s="174"/>
      <c r="C26" s="225" t="s">
        <v>414</v>
      </c>
      <c r="D26" s="180"/>
      <c r="E26" s="183">
        <v>0</v>
      </c>
      <c r="F26" s="184">
        <v>0</v>
      </c>
      <c r="G26" s="183">
        <v>0</v>
      </c>
      <c r="H26" s="183">
        <v>0</v>
      </c>
      <c r="I26" s="183">
        <v>0</v>
      </c>
      <c r="J26" s="185">
        <v>0</v>
      </c>
    </row>
    <row r="27" spans="1:10" ht="20.25" customHeight="1" x14ac:dyDescent="0.2">
      <c r="A27" s="178"/>
      <c r="B27" s="172"/>
      <c r="C27" s="220" t="s">
        <v>248</v>
      </c>
      <c r="D27" s="171"/>
      <c r="E27" s="56">
        <v>8000</v>
      </c>
      <c r="F27" s="202">
        <v>41.7</v>
      </c>
      <c r="G27" s="56">
        <v>57529</v>
      </c>
      <c r="H27" s="202">
        <v>28.417802805769611</v>
      </c>
      <c r="I27" s="56">
        <v>31616</v>
      </c>
      <c r="J27" s="93">
        <v>30.439219763926602</v>
      </c>
    </row>
    <row r="28" spans="1:10" ht="5.25" customHeight="1" thickBot="1" x14ac:dyDescent="0.25">
      <c r="A28" s="179"/>
      <c r="B28" s="177"/>
      <c r="C28" s="95"/>
      <c r="D28" s="35"/>
      <c r="E28" s="95"/>
      <c r="F28" s="95"/>
      <c r="G28" s="95"/>
      <c r="H28" s="95"/>
      <c r="I28" s="95"/>
      <c r="J28" s="74"/>
    </row>
    <row r="29" spans="1:10" ht="15" customHeight="1" x14ac:dyDescent="0.2">
      <c r="A29" s="99" t="s">
        <v>249</v>
      </c>
      <c r="F29" s="226"/>
      <c r="J29" s="226" t="s">
        <v>337</v>
      </c>
    </row>
    <row r="30" spans="1:10" ht="15" customHeight="1" x14ac:dyDescent="0.2"/>
    <row r="31" spans="1:10" ht="15" customHeight="1" thickBot="1" x14ac:dyDescent="0.25">
      <c r="A31" s="227" t="s">
        <v>426</v>
      </c>
      <c r="F31" s="226"/>
      <c r="J31" s="226" t="s">
        <v>114</v>
      </c>
    </row>
    <row r="32" spans="1:10" ht="20.25" customHeight="1" x14ac:dyDescent="0.2">
      <c r="A32" s="870" t="s">
        <v>234</v>
      </c>
      <c r="B32" s="677"/>
      <c r="C32" s="677"/>
      <c r="D32" s="871"/>
      <c r="E32" s="677" t="s">
        <v>456</v>
      </c>
      <c r="F32" s="849"/>
      <c r="G32" s="850" t="s">
        <v>457</v>
      </c>
      <c r="H32" s="679"/>
      <c r="I32" s="677" t="s">
        <v>458</v>
      </c>
      <c r="J32" s="680"/>
    </row>
    <row r="33" spans="1:10" ht="20.25" customHeight="1" x14ac:dyDescent="0.2">
      <c r="A33" s="872"/>
      <c r="B33" s="873"/>
      <c r="C33" s="873"/>
      <c r="D33" s="874"/>
      <c r="E33" s="57" t="s">
        <v>29</v>
      </c>
      <c r="F33" s="235" t="s">
        <v>30</v>
      </c>
      <c r="G33" s="235" t="s">
        <v>29</v>
      </c>
      <c r="H33" s="235" t="s">
        <v>30</v>
      </c>
      <c r="I33" s="235" t="s">
        <v>29</v>
      </c>
      <c r="J33" s="127" t="s">
        <v>30</v>
      </c>
    </row>
    <row r="34" spans="1:10" ht="20.25" customHeight="1" x14ac:dyDescent="0.2">
      <c r="A34" s="875" t="s">
        <v>415</v>
      </c>
      <c r="B34" s="876"/>
      <c r="C34" s="876"/>
      <c r="D34" s="877"/>
      <c r="E34" s="204">
        <v>2659936</v>
      </c>
      <c r="F34" s="4">
        <v>2498797</v>
      </c>
      <c r="G34" s="204">
        <v>2655787</v>
      </c>
      <c r="H34" s="4">
        <v>2526112</v>
      </c>
      <c r="I34" s="204">
        <f>SUM(I35:I38)</f>
        <v>2660992</v>
      </c>
      <c r="J34" s="75">
        <f>SUM(J35:J38)</f>
        <v>2511283</v>
      </c>
    </row>
    <row r="35" spans="1:10" ht="20.25" customHeight="1" x14ac:dyDescent="0.2">
      <c r="A35" s="187"/>
      <c r="B35" s="222"/>
      <c r="C35" s="223" t="s">
        <v>208</v>
      </c>
      <c r="D35" s="76"/>
      <c r="E35" s="204">
        <v>2617572</v>
      </c>
      <c r="F35" s="4">
        <v>2459056</v>
      </c>
      <c r="G35" s="204">
        <v>2625145</v>
      </c>
      <c r="H35" s="4">
        <v>2503218</v>
      </c>
      <c r="I35" s="204">
        <v>2631317</v>
      </c>
      <c r="J35" s="75">
        <v>2499879</v>
      </c>
    </row>
    <row r="36" spans="1:10" ht="20.25" customHeight="1" x14ac:dyDescent="0.2">
      <c r="A36" s="187"/>
      <c r="B36" s="224"/>
      <c r="C36" s="220" t="s">
        <v>217</v>
      </c>
      <c r="D36" s="6"/>
      <c r="E36" s="204">
        <v>39432</v>
      </c>
      <c r="F36" s="4">
        <v>39201</v>
      </c>
      <c r="G36" s="204">
        <v>17504</v>
      </c>
      <c r="H36" s="4">
        <v>17502</v>
      </c>
      <c r="I36" s="204">
        <v>11210</v>
      </c>
      <c r="J36" s="75">
        <v>11160</v>
      </c>
    </row>
    <row r="37" spans="1:10" ht="20.25" customHeight="1" x14ac:dyDescent="0.2">
      <c r="A37" s="187"/>
      <c r="B37" s="219"/>
      <c r="C37" s="220" t="s">
        <v>220</v>
      </c>
      <c r="D37" s="6"/>
      <c r="E37" s="204">
        <v>620</v>
      </c>
      <c r="F37" s="4">
        <v>540</v>
      </c>
      <c r="G37" s="204">
        <v>5448</v>
      </c>
      <c r="H37" s="4">
        <v>5392</v>
      </c>
      <c r="I37" s="204">
        <v>304</v>
      </c>
      <c r="J37" s="75">
        <v>244</v>
      </c>
    </row>
    <row r="38" spans="1:10" ht="20.25" customHeight="1" x14ac:dyDescent="0.2">
      <c r="A38" s="187"/>
      <c r="B38" s="224"/>
      <c r="C38" s="220" t="s">
        <v>72</v>
      </c>
      <c r="D38" s="6"/>
      <c r="E38" s="204">
        <v>2312</v>
      </c>
      <c r="F38" s="4">
        <v>0</v>
      </c>
      <c r="G38" s="204">
        <v>7690</v>
      </c>
      <c r="H38" s="4">
        <v>0</v>
      </c>
      <c r="I38" s="204">
        <v>18161</v>
      </c>
      <c r="J38" s="75">
        <v>0</v>
      </c>
    </row>
    <row r="39" spans="1:10" ht="20.25" customHeight="1" x14ac:dyDescent="0.2">
      <c r="A39" s="867" t="s">
        <v>416</v>
      </c>
      <c r="B39" s="868"/>
      <c r="C39" s="868"/>
      <c r="D39" s="869"/>
      <c r="E39" s="204">
        <v>940312</v>
      </c>
      <c r="F39" s="4">
        <v>329044</v>
      </c>
      <c r="G39" s="204">
        <v>1111606</v>
      </c>
      <c r="H39" s="4">
        <v>627802</v>
      </c>
      <c r="I39" s="204">
        <f t="shared" ref="I39:J39" si="0">SUM(I40:I44)</f>
        <v>962509</v>
      </c>
      <c r="J39" s="75">
        <f t="shared" si="0"/>
        <v>507264</v>
      </c>
    </row>
    <row r="40" spans="1:10" ht="20.25" customHeight="1" x14ac:dyDescent="0.2">
      <c r="A40" s="103"/>
      <c r="B40" s="218"/>
      <c r="C40" s="223" t="s">
        <v>240</v>
      </c>
      <c r="D40" s="76"/>
      <c r="E40" s="204">
        <v>645093</v>
      </c>
      <c r="F40" s="4">
        <v>160390</v>
      </c>
      <c r="G40" s="204">
        <v>865903</v>
      </c>
      <c r="H40" s="4">
        <v>491015</v>
      </c>
      <c r="I40" s="204">
        <v>778452</v>
      </c>
      <c r="J40" s="75">
        <v>397257</v>
      </c>
    </row>
    <row r="41" spans="1:10" ht="20.25" customHeight="1" x14ac:dyDescent="0.2">
      <c r="A41" s="103"/>
      <c r="B41" s="219"/>
      <c r="C41" s="220" t="s">
        <v>241</v>
      </c>
      <c r="D41" s="6"/>
      <c r="E41" s="204">
        <v>38655</v>
      </c>
      <c r="F41" s="4">
        <v>38654</v>
      </c>
      <c r="G41" s="204">
        <v>35703</v>
      </c>
      <c r="H41" s="4">
        <v>35703</v>
      </c>
      <c r="I41" s="204">
        <v>24134</v>
      </c>
      <c r="J41" s="75">
        <v>24134</v>
      </c>
    </row>
    <row r="42" spans="1:10" ht="20.25" customHeight="1" x14ac:dyDescent="0.2">
      <c r="A42" s="103"/>
      <c r="B42" s="224"/>
      <c r="C42" s="220" t="s">
        <v>313</v>
      </c>
      <c r="D42" s="6"/>
      <c r="E42" s="204">
        <v>229899</v>
      </c>
      <c r="F42" s="4">
        <v>130000</v>
      </c>
      <c r="G42" s="204">
        <v>180000</v>
      </c>
      <c r="H42" s="4">
        <v>100000</v>
      </c>
      <c r="I42" s="204">
        <v>130000</v>
      </c>
      <c r="J42" s="75">
        <v>80000</v>
      </c>
    </row>
    <row r="43" spans="1:10" ht="20.25" customHeight="1" x14ac:dyDescent="0.2">
      <c r="A43" s="103"/>
      <c r="B43" s="219"/>
      <c r="C43" s="220" t="s">
        <v>250</v>
      </c>
      <c r="D43" s="6"/>
      <c r="E43" s="4">
        <v>0</v>
      </c>
      <c r="F43" s="4">
        <v>0</v>
      </c>
      <c r="G43" s="4">
        <v>1084</v>
      </c>
      <c r="H43" s="4">
        <v>1084</v>
      </c>
      <c r="I43" s="4">
        <v>5873</v>
      </c>
      <c r="J43" s="75">
        <v>5873</v>
      </c>
    </row>
    <row r="44" spans="1:10" ht="20.25" customHeight="1" thickBot="1" x14ac:dyDescent="0.25">
      <c r="A44" s="59"/>
      <c r="B44" s="186"/>
      <c r="C44" s="49" t="s">
        <v>72</v>
      </c>
      <c r="D44" s="35"/>
      <c r="E44" s="52">
        <v>26665</v>
      </c>
      <c r="F44" s="37">
        <v>0</v>
      </c>
      <c r="G44" s="52">
        <v>28916</v>
      </c>
      <c r="H44" s="37">
        <v>0</v>
      </c>
      <c r="I44" s="52">
        <v>24050</v>
      </c>
      <c r="J44" s="389">
        <v>0</v>
      </c>
    </row>
    <row r="45" spans="1:10" ht="18" customHeight="1" x14ac:dyDescent="0.2">
      <c r="A45" s="99" t="s">
        <v>249</v>
      </c>
      <c r="F45" s="226"/>
      <c r="J45" s="226" t="s">
        <v>337</v>
      </c>
    </row>
  </sheetData>
  <sheetProtection sheet="1" objects="1" scenarios="1"/>
  <mergeCells count="30">
    <mergeCell ref="I18:I20"/>
    <mergeCell ref="J18:J20"/>
    <mergeCell ref="F21:F22"/>
    <mergeCell ref="G21:G22"/>
    <mergeCell ref="H21:H22"/>
    <mergeCell ref="I21:I22"/>
    <mergeCell ref="J21:J22"/>
    <mergeCell ref="E18:E20"/>
    <mergeCell ref="E21:E22"/>
    <mergeCell ref="F18:F20"/>
    <mergeCell ref="G18:G20"/>
    <mergeCell ref="H18:H20"/>
    <mergeCell ref="I2:J2"/>
    <mergeCell ref="A4:A11"/>
    <mergeCell ref="G2:H2"/>
    <mergeCell ref="B4:D4"/>
    <mergeCell ref="E2:F2"/>
    <mergeCell ref="A2:D3"/>
    <mergeCell ref="A12:A16"/>
    <mergeCell ref="B12:D12"/>
    <mergeCell ref="A17:D17"/>
    <mergeCell ref="A21:D22"/>
    <mergeCell ref="A18:D19"/>
    <mergeCell ref="A20:D20"/>
    <mergeCell ref="A39:D39"/>
    <mergeCell ref="A32:D33"/>
    <mergeCell ref="A34:D34"/>
    <mergeCell ref="I32:J32"/>
    <mergeCell ref="G32:H32"/>
    <mergeCell ref="E32:F32"/>
  </mergeCells>
  <phoneticPr fontId="23"/>
  <conditionalFormatting sqref="C4:J17">
    <cfRule type="expression" dxfId="6" priority="1">
      <formula>MOD(ROW(),2)=0</formula>
    </cfRule>
  </conditionalFormatting>
  <conditionalFormatting sqref="C34:J44">
    <cfRule type="expression" dxfId="5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8A06-9F84-443A-92AC-CE3D0697312C}">
  <sheetPr codeName="Sheet18">
    <tabColor rgb="FF00B0F0"/>
  </sheetPr>
  <dimension ref="A1:J56"/>
  <sheetViews>
    <sheetView view="pageBreakPreview" zoomScaleSheetLayoutView="100" workbookViewId="0">
      <selection activeCell="B1" sqref="B1"/>
    </sheetView>
  </sheetViews>
  <sheetFormatPr defaultColWidth="9" defaultRowHeight="17.100000000000001" customHeight="1" x14ac:dyDescent="0.2"/>
  <cols>
    <col min="1" max="1" width="0.88671875" style="23" customWidth="1"/>
    <col min="2" max="2" width="2.44140625" style="23" customWidth="1"/>
    <col min="3" max="4" width="3.21875" style="23" customWidth="1"/>
    <col min="5" max="5" width="22.6640625" style="23" customWidth="1"/>
    <col min="6" max="9" width="15.6640625" style="23" customWidth="1"/>
    <col min="10" max="16384" width="9" style="23"/>
  </cols>
  <sheetData>
    <row r="1" spans="1:10" ht="15" customHeight="1" thickBot="1" x14ac:dyDescent="0.25">
      <c r="A1" s="99" t="s">
        <v>429</v>
      </c>
      <c r="C1" s="99"/>
      <c r="D1" s="99"/>
      <c r="E1" s="97"/>
      <c r="F1" s="97"/>
      <c r="G1" s="226"/>
      <c r="H1" s="97"/>
      <c r="I1" s="226" t="s">
        <v>0</v>
      </c>
      <c r="J1" s="97"/>
    </row>
    <row r="2" spans="1:10" ht="15" customHeight="1" x14ac:dyDescent="0.2">
      <c r="A2" s="688" t="s">
        <v>190</v>
      </c>
      <c r="B2" s="809"/>
      <c r="C2" s="809"/>
      <c r="D2" s="809"/>
      <c r="E2" s="689"/>
      <c r="F2" s="677" t="s">
        <v>443</v>
      </c>
      <c r="G2" s="678"/>
      <c r="H2" s="677" t="s">
        <v>455</v>
      </c>
      <c r="I2" s="680"/>
      <c r="J2" s="99"/>
    </row>
    <row r="3" spans="1:10" ht="15" customHeight="1" x14ac:dyDescent="0.2">
      <c r="A3" s="692"/>
      <c r="B3" s="810"/>
      <c r="C3" s="810"/>
      <c r="D3" s="810"/>
      <c r="E3" s="693"/>
      <c r="F3" s="235" t="s">
        <v>191</v>
      </c>
      <c r="G3" s="235" t="s">
        <v>32</v>
      </c>
      <c r="H3" s="235" t="s">
        <v>191</v>
      </c>
      <c r="I3" s="127" t="s">
        <v>32</v>
      </c>
      <c r="J3" s="99"/>
    </row>
    <row r="4" spans="1:10" ht="17.100000000000001" customHeight="1" x14ac:dyDescent="0.2">
      <c r="A4" s="865"/>
      <c r="B4" s="866"/>
      <c r="C4" s="803" t="s">
        <v>192</v>
      </c>
      <c r="D4" s="716"/>
      <c r="E4" s="804"/>
      <c r="F4" s="390">
        <v>1780082</v>
      </c>
      <c r="G4" s="14">
        <v>100</v>
      </c>
      <c r="H4" s="390">
        <v>1985454</v>
      </c>
      <c r="I4" s="89">
        <v>100</v>
      </c>
    </row>
    <row r="5" spans="1:10" ht="16.5" customHeight="1" x14ac:dyDescent="0.2">
      <c r="A5" s="690"/>
      <c r="B5" s="691"/>
      <c r="C5" s="164"/>
      <c r="D5" s="813" t="s">
        <v>194</v>
      </c>
      <c r="E5" s="684"/>
      <c r="F5" s="391">
        <v>1119661</v>
      </c>
      <c r="G5" s="14">
        <v>62.899405757712287</v>
      </c>
      <c r="H5" s="391">
        <v>1222980</v>
      </c>
      <c r="I5" s="89">
        <v>68.703576576809382</v>
      </c>
    </row>
    <row r="6" spans="1:10" ht="17.100000000000001" customHeight="1" x14ac:dyDescent="0.2">
      <c r="A6" s="690" t="s">
        <v>193</v>
      </c>
      <c r="B6" s="691"/>
      <c r="C6" s="165"/>
      <c r="D6" s="219"/>
      <c r="E6" s="232" t="s">
        <v>351</v>
      </c>
      <c r="F6" s="391">
        <v>991413</v>
      </c>
      <c r="G6" s="14">
        <v>55.694793835340171</v>
      </c>
      <c r="H6" s="391">
        <v>1078582</v>
      </c>
      <c r="I6" s="89">
        <v>60.591703078846926</v>
      </c>
    </row>
    <row r="7" spans="1:10" ht="17.100000000000001" customHeight="1" x14ac:dyDescent="0.2">
      <c r="A7" s="231"/>
      <c r="B7" s="203"/>
      <c r="C7" s="165"/>
      <c r="D7" s="219"/>
      <c r="E7" s="233" t="s">
        <v>352</v>
      </c>
      <c r="F7" s="391">
        <v>126965</v>
      </c>
      <c r="G7" s="14">
        <v>7.1325365910109797</v>
      </c>
      <c r="H7" s="391">
        <v>142905</v>
      </c>
      <c r="I7" s="89">
        <v>8.0280009572592714</v>
      </c>
    </row>
    <row r="8" spans="1:10" ht="17.100000000000001" customHeight="1" x14ac:dyDescent="0.2">
      <c r="A8" s="690" t="s">
        <v>196</v>
      </c>
      <c r="B8" s="691"/>
      <c r="C8" s="165"/>
      <c r="D8" s="219"/>
      <c r="E8" s="639" t="s">
        <v>494</v>
      </c>
      <c r="F8" s="391">
        <v>872</v>
      </c>
      <c r="G8" s="14">
        <v>0.1</v>
      </c>
      <c r="H8" s="391">
        <v>1091</v>
      </c>
      <c r="I8" s="89">
        <v>6.1289311391272985E-2</v>
      </c>
    </row>
    <row r="9" spans="1:10" ht="17.100000000000001" customHeight="1" x14ac:dyDescent="0.2">
      <c r="A9" s="690"/>
      <c r="B9" s="691"/>
      <c r="C9" s="165"/>
      <c r="D9" s="219"/>
      <c r="E9" s="198" t="s">
        <v>197</v>
      </c>
      <c r="F9" s="391">
        <v>411</v>
      </c>
      <c r="G9" s="14">
        <v>2.3088823997995597E-2</v>
      </c>
      <c r="H9" s="391">
        <v>402</v>
      </c>
      <c r="I9" s="89">
        <v>2.2583229311908103E-2</v>
      </c>
    </row>
    <row r="10" spans="1:10" ht="17.100000000000001" customHeight="1" x14ac:dyDescent="0.2">
      <c r="A10" s="690" t="s">
        <v>199</v>
      </c>
      <c r="B10" s="691"/>
      <c r="C10" s="166"/>
      <c r="D10" s="803" t="s">
        <v>198</v>
      </c>
      <c r="E10" s="804"/>
      <c r="F10" s="391">
        <v>660168</v>
      </c>
      <c r="G10" s="14">
        <v>37.086381413889924</v>
      </c>
      <c r="H10" s="391">
        <v>579364</v>
      </c>
      <c r="I10" s="89">
        <v>32.547039967821703</v>
      </c>
    </row>
    <row r="11" spans="1:10" ht="17.100000000000001" customHeight="1" x14ac:dyDescent="0.2">
      <c r="A11" s="231"/>
      <c r="B11" s="203"/>
      <c r="C11" s="165"/>
      <c r="D11" s="224"/>
      <c r="E11" s="232" t="s">
        <v>353</v>
      </c>
      <c r="F11" s="391">
        <v>128942</v>
      </c>
      <c r="G11" s="14">
        <v>7.2435988903881965</v>
      </c>
      <c r="H11" s="391">
        <v>0</v>
      </c>
      <c r="I11" s="89">
        <v>0</v>
      </c>
    </row>
    <row r="12" spans="1:10" ht="17.100000000000001" customHeight="1" x14ac:dyDescent="0.2">
      <c r="A12" s="231"/>
      <c r="B12" s="203"/>
      <c r="C12" s="165"/>
      <c r="D12" s="224"/>
      <c r="E12" s="233" t="s">
        <v>417</v>
      </c>
      <c r="F12" s="391">
        <v>41034</v>
      </c>
      <c r="G12" s="14">
        <v>2.3051747054349199</v>
      </c>
      <c r="H12" s="391">
        <v>40785</v>
      </c>
      <c r="I12" s="89">
        <v>2.2911865857864973</v>
      </c>
    </row>
    <row r="13" spans="1:10" ht="17.100000000000001" customHeight="1" x14ac:dyDescent="0.2">
      <c r="A13" s="690" t="s">
        <v>193</v>
      </c>
      <c r="B13" s="691"/>
      <c r="C13" s="165"/>
      <c r="D13" s="224"/>
      <c r="E13" s="233" t="s">
        <v>354</v>
      </c>
      <c r="F13" s="391">
        <v>25449</v>
      </c>
      <c r="G13" s="14">
        <v>1.4296532406934062</v>
      </c>
      <c r="H13" s="391">
        <v>26478</v>
      </c>
      <c r="I13" s="89">
        <v>1.4874595664694097</v>
      </c>
    </row>
    <row r="14" spans="1:10" ht="17.100000000000001" customHeight="1" x14ac:dyDescent="0.2">
      <c r="A14" s="690"/>
      <c r="B14" s="691"/>
      <c r="C14" s="165"/>
      <c r="D14" s="224"/>
      <c r="E14" s="233" t="s">
        <v>303</v>
      </c>
      <c r="F14" s="391">
        <v>458720</v>
      </c>
      <c r="G14" s="14">
        <v>25.769599378006181</v>
      </c>
      <c r="H14" s="391">
        <v>503071</v>
      </c>
      <c r="I14" s="89">
        <v>28.261113813858014</v>
      </c>
    </row>
    <row r="15" spans="1:10" ht="17.100000000000001" customHeight="1" x14ac:dyDescent="0.2">
      <c r="A15" s="690" t="s">
        <v>188</v>
      </c>
      <c r="B15" s="691"/>
      <c r="C15" s="165"/>
      <c r="D15" s="224"/>
      <c r="E15" s="233" t="s">
        <v>355</v>
      </c>
      <c r="F15" s="391">
        <v>2617</v>
      </c>
      <c r="G15" s="14">
        <v>0.14701569927677488</v>
      </c>
      <c r="H15" s="391">
        <v>5640</v>
      </c>
      <c r="I15" s="89">
        <v>0.3168393366148301</v>
      </c>
    </row>
    <row r="16" spans="1:10" ht="17.100000000000001" customHeight="1" x14ac:dyDescent="0.2">
      <c r="A16" s="690"/>
      <c r="B16" s="691"/>
      <c r="C16" s="167"/>
      <c r="D16" s="169"/>
      <c r="E16" s="199" t="s">
        <v>356</v>
      </c>
      <c r="F16" s="391">
        <v>3406</v>
      </c>
      <c r="G16" s="14">
        <v>0.19133950009044529</v>
      </c>
      <c r="H16" s="391">
        <v>3390</v>
      </c>
      <c r="I16" s="89">
        <v>0.1904406650929564</v>
      </c>
    </row>
    <row r="17" spans="1:9" ht="17.100000000000001" customHeight="1" x14ac:dyDescent="0.2">
      <c r="A17" s="690"/>
      <c r="B17" s="691"/>
      <c r="C17" s="166"/>
      <c r="D17" s="905" t="s">
        <v>204</v>
      </c>
      <c r="E17" s="906"/>
      <c r="F17" s="391">
        <v>253</v>
      </c>
      <c r="G17" s="14">
        <v>1.421282839779291E-2</v>
      </c>
      <c r="H17" s="391">
        <v>183110</v>
      </c>
      <c r="I17" s="89">
        <v>10.286604774386799</v>
      </c>
    </row>
    <row r="18" spans="1:9" ht="17.100000000000001" customHeight="1" x14ac:dyDescent="0.2">
      <c r="A18" s="430"/>
      <c r="B18" s="449"/>
      <c r="C18" s="166"/>
      <c r="D18" s="613"/>
      <c r="E18" s="645" t="s">
        <v>495</v>
      </c>
      <c r="F18" s="646">
        <v>63</v>
      </c>
      <c r="G18" s="14">
        <v>0</v>
      </c>
      <c r="H18" s="391">
        <v>0</v>
      </c>
      <c r="I18" s="89">
        <v>0</v>
      </c>
    </row>
    <row r="19" spans="1:9" ht="17.100000000000001" customHeight="1" x14ac:dyDescent="0.2">
      <c r="A19" s="690"/>
      <c r="B19" s="691"/>
      <c r="C19" s="165"/>
      <c r="D19" s="612"/>
      <c r="E19" s="450" t="s">
        <v>206</v>
      </c>
      <c r="F19" s="391">
        <v>190</v>
      </c>
      <c r="G19" s="14">
        <v>0</v>
      </c>
      <c r="H19" s="391">
        <v>1183</v>
      </c>
      <c r="I19" s="89">
        <v>6.6457612626834042E-2</v>
      </c>
    </row>
    <row r="20" spans="1:9" ht="17.100000000000001" customHeight="1" x14ac:dyDescent="0.2">
      <c r="A20" s="860"/>
      <c r="B20" s="861"/>
      <c r="C20" s="168"/>
      <c r="D20" s="614"/>
      <c r="E20" s="198" t="s">
        <v>357</v>
      </c>
      <c r="F20" s="391">
        <v>0</v>
      </c>
      <c r="G20" s="14">
        <v>0</v>
      </c>
      <c r="H20" s="391">
        <v>181927</v>
      </c>
      <c r="I20" s="89">
        <v>10.220147161759964</v>
      </c>
    </row>
    <row r="21" spans="1:9" ht="17.100000000000001" customHeight="1" x14ac:dyDescent="0.2">
      <c r="A21" s="865"/>
      <c r="B21" s="866"/>
      <c r="C21" s="813" t="s">
        <v>207</v>
      </c>
      <c r="D21" s="714"/>
      <c r="E21" s="684"/>
      <c r="F21" s="189">
        <v>1739884</v>
      </c>
      <c r="G21" s="393">
        <v>100</v>
      </c>
      <c r="H21" s="189">
        <v>1980988</v>
      </c>
      <c r="I21" s="394">
        <v>100</v>
      </c>
    </row>
    <row r="22" spans="1:9" ht="17.100000000000001" customHeight="1" x14ac:dyDescent="0.2">
      <c r="A22" s="858"/>
      <c r="B22" s="859"/>
      <c r="D22" s="803" t="s">
        <v>208</v>
      </c>
      <c r="E22" s="804"/>
      <c r="F22" s="391">
        <v>1680629</v>
      </c>
      <c r="G22" s="14">
        <v>96.6</v>
      </c>
      <c r="H22" s="391">
        <v>1755937</v>
      </c>
      <c r="I22" s="89">
        <v>100.9</v>
      </c>
    </row>
    <row r="23" spans="1:9" ht="17.100000000000001" customHeight="1" x14ac:dyDescent="0.2">
      <c r="A23" s="858"/>
      <c r="B23" s="859"/>
      <c r="C23" s="15"/>
      <c r="D23" s="169"/>
      <c r="E23" s="232" t="s">
        <v>358</v>
      </c>
      <c r="F23" s="391">
        <v>151187</v>
      </c>
      <c r="G23" s="14">
        <v>8.6999999999999993</v>
      </c>
      <c r="H23" s="391">
        <v>146563</v>
      </c>
      <c r="I23" s="89">
        <v>8.4</v>
      </c>
    </row>
    <row r="24" spans="1:9" ht="17.100000000000001" customHeight="1" x14ac:dyDescent="0.2">
      <c r="A24" s="690" t="s">
        <v>193</v>
      </c>
      <c r="B24" s="691"/>
      <c r="C24" s="16"/>
      <c r="D24" s="224"/>
      <c r="E24" s="233" t="s">
        <v>359</v>
      </c>
      <c r="F24" s="391">
        <v>90367</v>
      </c>
      <c r="G24" s="14">
        <v>5.2</v>
      </c>
      <c r="H24" s="391">
        <v>121377</v>
      </c>
      <c r="I24" s="89">
        <v>7</v>
      </c>
    </row>
    <row r="25" spans="1:9" ht="17.100000000000001" customHeight="1" x14ac:dyDescent="0.2">
      <c r="A25" s="858"/>
      <c r="B25" s="859"/>
      <c r="C25" s="16"/>
      <c r="D25" s="224"/>
      <c r="E25" s="233" t="s">
        <v>360</v>
      </c>
      <c r="F25" s="391">
        <v>28212</v>
      </c>
      <c r="G25" s="14">
        <v>1.6</v>
      </c>
      <c r="H25" s="391">
        <v>26210</v>
      </c>
      <c r="I25" s="89">
        <v>1.5</v>
      </c>
    </row>
    <row r="26" spans="1:9" ht="17.100000000000001" customHeight="1" x14ac:dyDescent="0.2">
      <c r="A26" s="690" t="s">
        <v>196</v>
      </c>
      <c r="B26" s="691"/>
      <c r="C26" s="16"/>
      <c r="D26" s="224"/>
      <c r="E26" s="233" t="s">
        <v>361</v>
      </c>
      <c r="F26" s="391">
        <v>96799</v>
      </c>
      <c r="G26" s="14">
        <v>5.6</v>
      </c>
      <c r="H26" s="391">
        <v>103766</v>
      </c>
      <c r="I26" s="89">
        <v>6</v>
      </c>
    </row>
    <row r="27" spans="1:9" ht="16.5" customHeight="1" x14ac:dyDescent="0.2">
      <c r="A27" s="858"/>
      <c r="B27" s="859"/>
      <c r="C27" s="16"/>
      <c r="D27" s="224"/>
      <c r="E27" s="233" t="s">
        <v>362</v>
      </c>
      <c r="F27" s="391">
        <v>602158</v>
      </c>
      <c r="G27" s="14">
        <v>34.6</v>
      </c>
      <c r="H27" s="391">
        <v>594111</v>
      </c>
      <c r="I27" s="89">
        <v>34.1</v>
      </c>
    </row>
    <row r="28" spans="1:9" ht="17.100000000000001" customHeight="1" x14ac:dyDescent="0.2">
      <c r="A28" s="690" t="s">
        <v>199</v>
      </c>
      <c r="B28" s="691"/>
      <c r="C28" s="16"/>
      <c r="D28" s="224"/>
      <c r="E28" s="233" t="s">
        <v>363</v>
      </c>
      <c r="F28" s="391">
        <v>702462</v>
      </c>
      <c r="G28" s="14">
        <v>40.4</v>
      </c>
      <c r="H28" s="391">
        <v>753850</v>
      </c>
      <c r="I28" s="89">
        <v>43.3</v>
      </c>
    </row>
    <row r="29" spans="1:9" ht="17.100000000000001" customHeight="1" x14ac:dyDescent="0.2">
      <c r="A29" s="690"/>
      <c r="B29" s="691"/>
      <c r="C29" s="16"/>
      <c r="D29" s="224"/>
      <c r="E29" s="233" t="s">
        <v>214</v>
      </c>
      <c r="F29" s="391">
        <v>9444</v>
      </c>
      <c r="G29" s="14">
        <v>0.5</v>
      </c>
      <c r="H29" s="391">
        <v>10060</v>
      </c>
      <c r="I29" s="89">
        <v>0.6</v>
      </c>
    </row>
    <row r="30" spans="1:9" ht="17.100000000000001" customHeight="1" x14ac:dyDescent="0.2">
      <c r="A30" s="690" t="s">
        <v>216</v>
      </c>
      <c r="B30" s="691"/>
      <c r="C30" s="16"/>
      <c r="D30" s="224"/>
      <c r="E30" s="198" t="s">
        <v>215</v>
      </c>
      <c r="F30" s="391">
        <v>0</v>
      </c>
      <c r="G30" s="14">
        <v>0</v>
      </c>
      <c r="H30" s="391">
        <v>0</v>
      </c>
      <c r="I30" s="89">
        <v>0</v>
      </c>
    </row>
    <row r="31" spans="1:9" ht="17.100000000000001" customHeight="1" x14ac:dyDescent="0.2">
      <c r="A31" s="690"/>
      <c r="B31" s="691"/>
      <c r="D31" s="813" t="s">
        <v>217</v>
      </c>
      <c r="E31" s="684"/>
      <c r="F31" s="391">
        <v>44530</v>
      </c>
      <c r="G31" s="14">
        <v>2.6</v>
      </c>
      <c r="H31" s="391">
        <v>42625</v>
      </c>
      <c r="I31" s="89">
        <v>2.4</v>
      </c>
    </row>
    <row r="32" spans="1:9" ht="17.100000000000001" customHeight="1" x14ac:dyDescent="0.2">
      <c r="A32" s="690" t="s">
        <v>189</v>
      </c>
      <c r="B32" s="691"/>
      <c r="C32" s="16"/>
      <c r="D32" s="219"/>
      <c r="E32" s="232" t="s">
        <v>218</v>
      </c>
      <c r="F32" s="391">
        <v>36571</v>
      </c>
      <c r="G32" s="14">
        <v>2.1</v>
      </c>
      <c r="H32" s="391">
        <v>34336</v>
      </c>
      <c r="I32" s="89">
        <v>2</v>
      </c>
    </row>
    <row r="33" spans="1:10" ht="17.100000000000001" customHeight="1" x14ac:dyDescent="0.2">
      <c r="A33" s="690"/>
      <c r="B33" s="691"/>
      <c r="C33" s="16"/>
      <c r="D33" s="219"/>
      <c r="E33" s="199" t="s">
        <v>219</v>
      </c>
      <c r="F33" s="391">
        <v>7959</v>
      </c>
      <c r="G33" s="14">
        <v>0.5</v>
      </c>
      <c r="H33" s="391">
        <v>8289</v>
      </c>
      <c r="I33" s="89">
        <v>0.5</v>
      </c>
    </row>
    <row r="34" spans="1:10" ht="17.100000000000001" customHeight="1" x14ac:dyDescent="0.2">
      <c r="A34" s="858"/>
      <c r="B34" s="859"/>
      <c r="D34" s="803" t="s">
        <v>220</v>
      </c>
      <c r="E34" s="804"/>
      <c r="F34" s="391">
        <v>14725</v>
      </c>
      <c r="G34" s="14">
        <v>0.8</v>
      </c>
      <c r="H34" s="391">
        <v>182426</v>
      </c>
      <c r="I34" s="89">
        <v>10.5</v>
      </c>
    </row>
    <row r="35" spans="1:10" ht="17.100000000000001" customHeight="1" x14ac:dyDescent="0.2">
      <c r="A35" s="858"/>
      <c r="B35" s="859"/>
      <c r="C35" s="11"/>
      <c r="D35" s="224"/>
      <c r="E35" s="392" t="s">
        <v>222</v>
      </c>
      <c r="F35" s="391">
        <v>97</v>
      </c>
      <c r="G35" s="14">
        <v>0</v>
      </c>
      <c r="H35" s="391">
        <v>499</v>
      </c>
      <c r="I35" s="89">
        <v>0</v>
      </c>
    </row>
    <row r="36" spans="1:10" ht="17.100000000000001" customHeight="1" x14ac:dyDescent="0.2">
      <c r="A36" s="860"/>
      <c r="B36" s="861"/>
      <c r="C36" s="11"/>
      <c r="D36" s="224"/>
      <c r="E36" s="199" t="s">
        <v>304</v>
      </c>
      <c r="F36" s="391">
        <v>14628</v>
      </c>
      <c r="G36" s="14">
        <v>0.8</v>
      </c>
      <c r="H36" s="391">
        <v>181927</v>
      </c>
      <c r="I36" s="89">
        <v>10.5</v>
      </c>
    </row>
    <row r="37" spans="1:10" ht="17.100000000000001" customHeight="1" thickBot="1" x14ac:dyDescent="0.25">
      <c r="A37" s="862" t="s">
        <v>223</v>
      </c>
      <c r="B37" s="863"/>
      <c r="C37" s="863"/>
      <c r="D37" s="863"/>
      <c r="E37" s="864"/>
      <c r="F37" s="395">
        <v>40198</v>
      </c>
      <c r="G37" s="39"/>
      <c r="H37" s="395">
        <f>H4-H21</f>
        <v>4466</v>
      </c>
      <c r="I37" s="91"/>
    </row>
    <row r="38" spans="1:10" ht="15" customHeight="1" x14ac:dyDescent="0.2">
      <c r="B38" s="99" t="s">
        <v>224</v>
      </c>
      <c r="C38" s="99"/>
      <c r="D38" s="99"/>
      <c r="E38" s="97"/>
      <c r="F38" s="97"/>
      <c r="G38" s="226"/>
      <c r="H38" s="97"/>
      <c r="I38" s="226" t="s">
        <v>337</v>
      </c>
      <c r="J38" s="97"/>
    </row>
    <row r="39" spans="1:10" ht="11.25" customHeight="1" x14ac:dyDescent="0.2">
      <c r="B39" s="99" t="s">
        <v>500</v>
      </c>
      <c r="C39" s="99"/>
      <c r="D39" s="99"/>
      <c r="E39" s="97"/>
      <c r="F39" s="97"/>
      <c r="G39" s="97"/>
      <c r="H39" s="97"/>
      <c r="I39" s="97"/>
      <c r="J39" s="97"/>
    </row>
    <row r="40" spans="1:10" ht="11.25" customHeight="1" x14ac:dyDescent="0.2">
      <c r="B40" s="99"/>
      <c r="C40" s="99"/>
      <c r="D40" s="99"/>
      <c r="E40" s="97"/>
      <c r="F40" s="97"/>
      <c r="G40" s="97"/>
      <c r="H40" s="97"/>
      <c r="I40" s="97"/>
      <c r="J40" s="97"/>
    </row>
    <row r="41" spans="1:10" ht="15" customHeight="1" thickBot="1" x14ac:dyDescent="0.25">
      <c r="A41" s="99" t="s">
        <v>430</v>
      </c>
      <c r="C41" s="99"/>
      <c r="D41" s="99"/>
      <c r="E41" s="97"/>
      <c r="F41" s="97"/>
      <c r="G41" s="226"/>
      <c r="H41" s="97"/>
      <c r="I41" s="226" t="s">
        <v>114</v>
      </c>
      <c r="J41" s="97"/>
    </row>
    <row r="42" spans="1:10" ht="15" customHeight="1" x14ac:dyDescent="0.2">
      <c r="A42" s="673" t="s">
        <v>190</v>
      </c>
      <c r="B42" s="674"/>
      <c r="C42" s="674"/>
      <c r="D42" s="674"/>
      <c r="E42" s="674"/>
      <c r="F42" s="677" t="s">
        <v>443</v>
      </c>
      <c r="G42" s="678"/>
      <c r="H42" s="677" t="s">
        <v>455</v>
      </c>
      <c r="I42" s="680"/>
    </row>
    <row r="43" spans="1:10" ht="15" customHeight="1" x14ac:dyDescent="0.2">
      <c r="A43" s="675"/>
      <c r="B43" s="676"/>
      <c r="C43" s="676"/>
      <c r="D43" s="676"/>
      <c r="E43" s="676"/>
      <c r="F43" s="235" t="s">
        <v>29</v>
      </c>
      <c r="G43" s="235" t="s">
        <v>30</v>
      </c>
      <c r="H43" s="235" t="s">
        <v>29</v>
      </c>
      <c r="I43" s="127" t="s">
        <v>30</v>
      </c>
    </row>
    <row r="44" spans="1:10" ht="15.75" customHeight="1" x14ac:dyDescent="0.2">
      <c r="A44" s="904" t="s">
        <v>384</v>
      </c>
      <c r="B44" s="878"/>
      <c r="C44" s="878"/>
      <c r="D44" s="878"/>
      <c r="E44" s="878"/>
      <c r="F44" s="189">
        <v>1923760</v>
      </c>
      <c r="G44" s="7">
        <v>1878776</v>
      </c>
      <c r="H44" s="189">
        <f>SUM(H45:H47)</f>
        <v>2191848</v>
      </c>
      <c r="I44" s="73">
        <f t="shared" ref="I44" si="0">SUM(I45:I47)</f>
        <v>2108271</v>
      </c>
    </row>
    <row r="45" spans="1:10" ht="15.75" customHeight="1" x14ac:dyDescent="0.2">
      <c r="A45" s="396"/>
      <c r="B45" s="397"/>
      <c r="C45" s="852" t="s">
        <v>226</v>
      </c>
      <c r="D45" s="684"/>
      <c r="E45" s="684"/>
      <c r="F45" s="391">
        <v>1243443</v>
      </c>
      <c r="G45" s="4">
        <v>1211286</v>
      </c>
      <c r="H45" s="391">
        <v>1388163</v>
      </c>
      <c r="I45" s="75">
        <v>1323164</v>
      </c>
    </row>
    <row r="46" spans="1:10" ht="15.75" customHeight="1" x14ac:dyDescent="0.2">
      <c r="A46" s="396"/>
      <c r="B46" s="397"/>
      <c r="C46" s="724" t="s">
        <v>198</v>
      </c>
      <c r="D46" s="723"/>
      <c r="E46" s="723"/>
      <c r="F46" s="391">
        <v>680317</v>
      </c>
      <c r="G46" s="4">
        <v>667212</v>
      </c>
      <c r="H46" s="391">
        <v>621758</v>
      </c>
      <c r="I46" s="75">
        <v>601883</v>
      </c>
    </row>
    <row r="47" spans="1:10" ht="15.75" customHeight="1" x14ac:dyDescent="0.2">
      <c r="A47" s="396"/>
      <c r="B47" s="397"/>
      <c r="C47" s="724" t="s">
        <v>204</v>
      </c>
      <c r="D47" s="723"/>
      <c r="E47" s="723"/>
      <c r="F47" s="391">
        <v>0</v>
      </c>
      <c r="G47" s="4">
        <v>278</v>
      </c>
      <c r="H47" s="391">
        <v>181927</v>
      </c>
      <c r="I47" s="75">
        <v>183224</v>
      </c>
    </row>
    <row r="48" spans="1:10" ht="15.75" customHeight="1" x14ac:dyDescent="0.2">
      <c r="A48" s="904" t="s">
        <v>227</v>
      </c>
      <c r="B48" s="878"/>
      <c r="C48" s="878"/>
      <c r="D48" s="878"/>
      <c r="E48" s="878"/>
      <c r="F48" s="391">
        <v>2483015</v>
      </c>
      <c r="G48" s="4">
        <v>1936158</v>
      </c>
      <c r="H48" s="391">
        <f>SUM(H49:H54)</f>
        <v>1342032</v>
      </c>
      <c r="I48" s="75">
        <f t="shared" ref="I48" si="1">SUM(I49:I54)</f>
        <v>665242</v>
      </c>
    </row>
    <row r="49" spans="1:10" ht="15.75" customHeight="1" x14ac:dyDescent="0.2">
      <c r="A49" s="396"/>
      <c r="B49" s="397"/>
      <c r="C49" s="852" t="s">
        <v>228</v>
      </c>
      <c r="D49" s="684"/>
      <c r="E49" s="684"/>
      <c r="F49" s="391">
        <v>639876</v>
      </c>
      <c r="G49" s="4">
        <v>389600</v>
      </c>
      <c r="H49" s="391">
        <v>697500</v>
      </c>
      <c r="I49" s="75">
        <v>239400</v>
      </c>
    </row>
    <row r="50" spans="1:10" ht="15.75" customHeight="1" x14ac:dyDescent="0.2">
      <c r="A50" s="396"/>
      <c r="B50" s="397"/>
      <c r="C50" s="724" t="s">
        <v>229</v>
      </c>
      <c r="D50" s="723"/>
      <c r="E50" s="723"/>
      <c r="F50" s="391">
        <v>1633088</v>
      </c>
      <c r="G50" s="4">
        <v>1415969</v>
      </c>
      <c r="H50" s="391">
        <v>483532</v>
      </c>
      <c r="I50" s="75">
        <v>314857</v>
      </c>
    </row>
    <row r="51" spans="1:10" ht="15.75" customHeight="1" x14ac:dyDescent="0.2">
      <c r="A51" s="396"/>
      <c r="B51" s="397"/>
      <c r="C51" s="724" t="s">
        <v>480</v>
      </c>
      <c r="D51" s="723"/>
      <c r="E51" s="723"/>
      <c r="F51" s="391">
        <v>180000</v>
      </c>
      <c r="G51" s="4">
        <v>100000</v>
      </c>
      <c r="H51" s="391">
        <v>130000</v>
      </c>
      <c r="I51" s="75">
        <v>80000</v>
      </c>
    </row>
    <row r="52" spans="1:10" ht="15.75" customHeight="1" x14ac:dyDescent="0.2">
      <c r="A52" s="396"/>
      <c r="B52" s="397"/>
      <c r="C52" s="724" t="s">
        <v>481</v>
      </c>
      <c r="D52" s="723"/>
      <c r="E52" s="723"/>
      <c r="F52" s="391">
        <v>29773</v>
      </c>
      <c r="G52" s="4">
        <v>29919</v>
      </c>
      <c r="H52" s="391">
        <v>30889</v>
      </c>
      <c r="I52" s="75">
        <v>30889</v>
      </c>
    </row>
    <row r="53" spans="1:10" ht="15.75" customHeight="1" x14ac:dyDescent="0.2">
      <c r="A53" s="396"/>
      <c r="B53" s="397"/>
      <c r="C53" s="855" t="s">
        <v>482</v>
      </c>
      <c r="D53" s="786"/>
      <c r="E53" s="786"/>
      <c r="F53" s="391">
        <v>14</v>
      </c>
      <c r="G53" s="4">
        <v>180</v>
      </c>
      <c r="H53" s="391">
        <v>15</v>
      </c>
      <c r="I53" s="75">
        <v>0</v>
      </c>
    </row>
    <row r="54" spans="1:10" ht="18" customHeight="1" thickBot="1" x14ac:dyDescent="0.25">
      <c r="A54" s="398"/>
      <c r="B54" s="399"/>
      <c r="C54" s="853" t="s">
        <v>232</v>
      </c>
      <c r="D54" s="854"/>
      <c r="E54" s="854"/>
      <c r="F54" s="400">
        <v>264</v>
      </c>
      <c r="G54" s="37">
        <v>490</v>
      </c>
      <c r="H54" s="400">
        <v>96</v>
      </c>
      <c r="I54" s="389">
        <v>96</v>
      </c>
    </row>
    <row r="55" spans="1:10" ht="15" customHeight="1" x14ac:dyDescent="0.2">
      <c r="B55" s="99" t="s">
        <v>233</v>
      </c>
      <c r="C55" s="99"/>
      <c r="D55" s="99"/>
      <c r="E55" s="97"/>
      <c r="F55" s="97"/>
      <c r="G55" s="226"/>
      <c r="H55" s="97"/>
      <c r="I55" s="226" t="s">
        <v>337</v>
      </c>
      <c r="J55" s="97"/>
    </row>
    <row r="56" spans="1:10" ht="17.100000000000001" customHeight="1" x14ac:dyDescent="0.2">
      <c r="B56" s="99" t="s">
        <v>500</v>
      </c>
    </row>
  </sheetData>
  <sheetProtection sheet="1" objects="1" scenarios="1"/>
  <mergeCells count="55">
    <mergeCell ref="H2:I2"/>
    <mergeCell ref="H42:I42"/>
    <mergeCell ref="C53:E53"/>
    <mergeCell ref="C54:E54"/>
    <mergeCell ref="A8:B8"/>
    <mergeCell ref="C52:E52"/>
    <mergeCell ref="D10:E10"/>
    <mergeCell ref="D17:E17"/>
    <mergeCell ref="C21:E21"/>
    <mergeCell ref="D22:E22"/>
    <mergeCell ref="D34:E34"/>
    <mergeCell ref="A37:E37"/>
    <mergeCell ref="A42:E43"/>
    <mergeCell ref="A44:E44"/>
    <mergeCell ref="C46:E46"/>
    <mergeCell ref="C47:E47"/>
    <mergeCell ref="C49:E49"/>
    <mergeCell ref="C50:E50"/>
    <mergeCell ref="C51:E51"/>
    <mergeCell ref="A48:E48"/>
    <mergeCell ref="C45:E45"/>
    <mergeCell ref="F42:G42"/>
    <mergeCell ref="A32:B32"/>
    <mergeCell ref="A33:B33"/>
    <mergeCell ref="A34:B34"/>
    <mergeCell ref="A35:B35"/>
    <mergeCell ref="A36:B36"/>
    <mergeCell ref="D31:E31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16:B16"/>
    <mergeCell ref="A17:B17"/>
    <mergeCell ref="A19:B19"/>
    <mergeCell ref="A20:B20"/>
    <mergeCell ref="A9:B9"/>
    <mergeCell ref="A10:B10"/>
    <mergeCell ref="A13:B13"/>
    <mergeCell ref="A14:B14"/>
    <mergeCell ref="A15:B15"/>
    <mergeCell ref="A5:B5"/>
    <mergeCell ref="D5:E5"/>
    <mergeCell ref="A6:B6"/>
    <mergeCell ref="A2:E3"/>
    <mergeCell ref="F2:G2"/>
    <mergeCell ref="A4:B4"/>
    <mergeCell ref="C4:E4"/>
  </mergeCells>
  <phoneticPr fontId="23"/>
  <conditionalFormatting sqref="C44:I54">
    <cfRule type="expression" dxfId="4" priority="3">
      <formula>MOD(ROW(),2)=0</formula>
    </cfRule>
  </conditionalFormatting>
  <conditionalFormatting sqref="E4:I36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98A6-E889-413C-BECE-6D920BA8D1B7}">
  <sheetPr codeName="Sheet19">
    <tabColor rgb="FF00B0F0"/>
  </sheetPr>
  <dimension ref="A1:H48"/>
  <sheetViews>
    <sheetView view="pageBreakPreview" zoomScale="90" zoomScaleNormal="90" zoomScaleSheetLayoutView="90" workbookViewId="0"/>
  </sheetViews>
  <sheetFormatPr defaultColWidth="9" defaultRowHeight="18" customHeight="1" x14ac:dyDescent="0.2"/>
  <cols>
    <col min="1" max="1" width="2.88671875" style="99" customWidth="1"/>
    <col min="2" max="2" width="1.6640625" style="99" customWidth="1"/>
    <col min="3" max="3" width="23.21875" style="99" customWidth="1"/>
    <col min="4" max="4" width="0.88671875" style="99" customWidth="1"/>
    <col min="5" max="8" width="15.109375" style="99" customWidth="1"/>
    <col min="9" max="16384" width="9" style="99"/>
  </cols>
  <sheetData>
    <row r="1" spans="1:8" ht="15" customHeight="1" thickBot="1" x14ac:dyDescent="0.25">
      <c r="A1" s="99" t="s">
        <v>427</v>
      </c>
      <c r="F1" s="226"/>
      <c r="H1" s="226" t="s">
        <v>0</v>
      </c>
    </row>
    <row r="2" spans="1:8" ht="20.25" customHeight="1" x14ac:dyDescent="0.2">
      <c r="A2" s="673" t="s">
        <v>234</v>
      </c>
      <c r="B2" s="674"/>
      <c r="C2" s="674"/>
      <c r="D2" s="674"/>
      <c r="E2" s="677" t="s">
        <v>457</v>
      </c>
      <c r="F2" s="678"/>
      <c r="G2" s="850" t="s">
        <v>458</v>
      </c>
      <c r="H2" s="680"/>
    </row>
    <row r="3" spans="1:8" ht="20.25" customHeight="1" x14ac:dyDescent="0.2">
      <c r="A3" s="675"/>
      <c r="B3" s="676"/>
      <c r="C3" s="676"/>
      <c r="D3" s="676"/>
      <c r="E3" s="235" t="s">
        <v>235</v>
      </c>
      <c r="F3" s="235" t="s">
        <v>236</v>
      </c>
      <c r="G3" s="83" t="s">
        <v>235</v>
      </c>
      <c r="H3" s="127" t="s">
        <v>236</v>
      </c>
    </row>
    <row r="4" spans="1:8" s="17" customFormat="1" ht="20.25" customHeight="1" x14ac:dyDescent="0.15">
      <c r="A4" s="890" t="s">
        <v>227</v>
      </c>
      <c r="B4" s="878" t="s">
        <v>237</v>
      </c>
      <c r="C4" s="878"/>
      <c r="D4" s="878"/>
      <c r="E4" s="401">
        <v>1936158</v>
      </c>
      <c r="F4" s="96">
        <v>100.0047232199025</v>
      </c>
      <c r="G4" s="401">
        <v>665242</v>
      </c>
      <c r="H4" s="432">
        <v>100.0067273262963</v>
      </c>
    </row>
    <row r="5" spans="1:8" ht="20.25" customHeight="1" x14ac:dyDescent="0.2">
      <c r="A5" s="890"/>
      <c r="B5" s="174"/>
      <c r="C5" s="222" t="s">
        <v>228</v>
      </c>
      <c r="D5" s="173"/>
      <c r="E5" s="402">
        <v>389600</v>
      </c>
      <c r="F5" s="96">
        <v>20.122324727630701</v>
      </c>
      <c r="G5" s="402">
        <v>239400</v>
      </c>
      <c r="H5" s="432">
        <v>35.986904013877655</v>
      </c>
    </row>
    <row r="6" spans="1:8" ht="20.25" customHeight="1" x14ac:dyDescent="0.2">
      <c r="A6" s="890"/>
      <c r="B6" s="174"/>
      <c r="C6" s="219" t="s">
        <v>229</v>
      </c>
      <c r="D6" s="171"/>
      <c r="E6" s="403">
        <v>1415969</v>
      </c>
      <c r="F6" s="96">
        <v>73.13292613516046</v>
      </c>
      <c r="G6" s="403">
        <v>314857</v>
      </c>
      <c r="H6" s="432">
        <v>47.329693555127307</v>
      </c>
    </row>
    <row r="7" spans="1:8" ht="20.25" customHeight="1" x14ac:dyDescent="0.2">
      <c r="A7" s="890"/>
      <c r="B7" s="404"/>
      <c r="C7" s="642" t="s">
        <v>484</v>
      </c>
      <c r="D7" s="9"/>
      <c r="E7" s="402">
        <v>100000</v>
      </c>
      <c r="F7" s="96">
        <v>5.1648677432317003</v>
      </c>
      <c r="G7" s="402">
        <v>80000</v>
      </c>
      <c r="H7" s="432">
        <v>12.025698918589024</v>
      </c>
    </row>
    <row r="8" spans="1:8" ht="20.25" customHeight="1" x14ac:dyDescent="0.2">
      <c r="A8" s="890"/>
      <c r="B8" s="404"/>
      <c r="C8" s="642" t="s">
        <v>485</v>
      </c>
      <c r="D8" s="9"/>
      <c r="E8" s="403">
        <v>29919</v>
      </c>
      <c r="F8" s="96">
        <v>1.55</v>
      </c>
      <c r="G8" s="403">
        <v>30889</v>
      </c>
      <c r="H8" s="432">
        <v>4.6499999999999995</v>
      </c>
    </row>
    <row r="9" spans="1:8" ht="20.25" customHeight="1" x14ac:dyDescent="0.2">
      <c r="A9" s="890"/>
      <c r="B9" s="405"/>
      <c r="C9" s="641" t="s">
        <v>486</v>
      </c>
      <c r="D9" s="406"/>
      <c r="E9" s="402">
        <v>180</v>
      </c>
      <c r="F9" s="96">
        <v>9.2967619378170607E-3</v>
      </c>
      <c r="G9" s="402">
        <v>0</v>
      </c>
      <c r="H9" s="432">
        <v>0</v>
      </c>
    </row>
    <row r="10" spans="1:8" ht="20.25" customHeight="1" x14ac:dyDescent="0.2">
      <c r="A10" s="890"/>
      <c r="B10" s="407"/>
      <c r="C10" s="219" t="s">
        <v>232</v>
      </c>
      <c r="D10" s="9"/>
      <c r="E10" s="402">
        <v>490</v>
      </c>
      <c r="F10" s="96">
        <v>2.5307851941835328E-2</v>
      </c>
      <c r="G10" s="402">
        <v>96</v>
      </c>
      <c r="H10" s="432">
        <v>1.443083870230683E-2</v>
      </c>
    </row>
    <row r="11" spans="1:8" s="17" customFormat="1" ht="20.25" customHeight="1" x14ac:dyDescent="0.15">
      <c r="A11" s="845" t="s">
        <v>238</v>
      </c>
      <c r="B11" s="852" t="s">
        <v>239</v>
      </c>
      <c r="C11" s="852"/>
      <c r="D11" s="852"/>
      <c r="E11" s="401">
        <v>2015486</v>
      </c>
      <c r="F11" s="408">
        <v>100</v>
      </c>
      <c r="G11" s="401">
        <v>1162737</v>
      </c>
      <c r="H11" s="431">
        <v>100</v>
      </c>
    </row>
    <row r="12" spans="1:8" ht="20.25" customHeight="1" x14ac:dyDescent="0.2">
      <c r="A12" s="845"/>
      <c r="B12" s="172"/>
      <c r="C12" s="222" t="s">
        <v>240</v>
      </c>
      <c r="D12" s="173"/>
      <c r="E12" s="403">
        <v>1703182</v>
      </c>
      <c r="F12" s="96">
        <v>84.504779492390426</v>
      </c>
      <c r="G12" s="403">
        <v>853140</v>
      </c>
      <c r="H12" s="432">
        <v>73.373428384922818</v>
      </c>
    </row>
    <row r="13" spans="1:8" ht="20.25" customHeight="1" x14ac:dyDescent="0.2">
      <c r="A13" s="845"/>
      <c r="B13" s="172"/>
      <c r="C13" s="219" t="s">
        <v>241</v>
      </c>
      <c r="D13" s="171"/>
      <c r="E13" s="403">
        <v>289304</v>
      </c>
      <c r="F13" s="96">
        <v>14.354056540209159</v>
      </c>
      <c r="G13" s="403">
        <v>276357</v>
      </c>
      <c r="H13" s="432">
        <v>23.767799596985391</v>
      </c>
    </row>
    <row r="14" spans="1:8" ht="20.25" customHeight="1" x14ac:dyDescent="0.2">
      <c r="A14" s="845"/>
      <c r="B14" s="172"/>
      <c r="C14" s="219" t="s">
        <v>418</v>
      </c>
      <c r="D14" s="171"/>
      <c r="E14" s="403">
        <v>23000</v>
      </c>
      <c r="F14" s="96">
        <v>1.1411639674004186</v>
      </c>
      <c r="G14" s="403">
        <v>33000</v>
      </c>
      <c r="H14" s="432">
        <v>2.8381310648925768</v>
      </c>
    </row>
    <row r="15" spans="1:8" ht="20.25" customHeight="1" x14ac:dyDescent="0.2">
      <c r="A15" s="845"/>
      <c r="B15" s="172"/>
      <c r="C15" s="642" t="s">
        <v>313</v>
      </c>
      <c r="D15" s="171"/>
      <c r="E15" s="409">
        <v>0</v>
      </c>
      <c r="F15" s="96">
        <v>0</v>
      </c>
      <c r="G15" s="409">
        <v>240</v>
      </c>
      <c r="H15" s="432">
        <v>2.0640953199218739E-2</v>
      </c>
    </row>
    <row r="16" spans="1:8" ht="20.25" customHeight="1" x14ac:dyDescent="0.2">
      <c r="A16" s="845"/>
      <c r="B16" s="421"/>
      <c r="C16" s="647" t="s">
        <v>487</v>
      </c>
      <c r="D16" s="422"/>
      <c r="E16" s="409">
        <v>0</v>
      </c>
      <c r="F16" s="96">
        <v>0</v>
      </c>
      <c r="G16" s="402">
        <v>0</v>
      </c>
      <c r="H16" s="420">
        <v>0</v>
      </c>
    </row>
    <row r="17" spans="1:8" ht="3.75" customHeight="1" x14ac:dyDescent="0.2">
      <c r="A17" s="845"/>
      <c r="B17" s="410"/>
      <c r="C17" s="163"/>
      <c r="D17" s="48"/>
      <c r="E17" s="411"/>
      <c r="F17" s="412"/>
      <c r="G17" s="411"/>
      <c r="H17" s="413"/>
    </row>
    <row r="18" spans="1:8" ht="20.25" customHeight="1" x14ac:dyDescent="0.2">
      <c r="A18" s="912" t="s">
        <v>243</v>
      </c>
      <c r="B18" s="913"/>
      <c r="C18" s="913"/>
      <c r="D18" s="913"/>
      <c r="E18" s="634">
        <v>244078</v>
      </c>
      <c r="F18" s="636">
        <f>-L26</f>
        <v>0</v>
      </c>
      <c r="G18" s="635">
        <v>64388</v>
      </c>
      <c r="H18" s="637">
        <v>0</v>
      </c>
    </row>
    <row r="19" spans="1:8" ht="15.75" customHeight="1" x14ac:dyDescent="0.2">
      <c r="A19" s="914" t="s">
        <v>244</v>
      </c>
      <c r="B19" s="915"/>
      <c r="C19" s="915"/>
      <c r="D19" s="916"/>
      <c r="E19" s="921">
        <v>323406</v>
      </c>
      <c r="F19" s="917">
        <v>100</v>
      </c>
      <c r="G19" s="907">
        <v>561883</v>
      </c>
      <c r="H19" s="908">
        <v>100</v>
      </c>
    </row>
    <row r="20" spans="1:8" ht="15.75" customHeight="1" x14ac:dyDescent="0.2">
      <c r="A20" s="881"/>
      <c r="B20" s="882"/>
      <c r="C20" s="882"/>
      <c r="D20" s="883"/>
      <c r="E20" s="893"/>
      <c r="F20" s="918"/>
      <c r="G20" s="902"/>
      <c r="H20" s="909"/>
    </row>
    <row r="21" spans="1:8" ht="15.75" customHeight="1" x14ac:dyDescent="0.2">
      <c r="A21" s="919" t="s">
        <v>245</v>
      </c>
      <c r="B21" s="920"/>
      <c r="C21" s="920"/>
      <c r="D21" s="920"/>
      <c r="E21" s="893"/>
      <c r="F21" s="918"/>
      <c r="G21" s="902"/>
      <c r="H21" s="909"/>
    </row>
    <row r="22" spans="1:8" ht="15.75" customHeight="1" x14ac:dyDescent="0.2">
      <c r="A22" s="922" t="s">
        <v>307</v>
      </c>
      <c r="B22" s="923"/>
      <c r="C22" s="923"/>
      <c r="D22" s="924"/>
      <c r="E22" s="925">
        <v>323406</v>
      </c>
      <c r="F22" s="926">
        <v>100.00000000000001</v>
      </c>
      <c r="G22" s="910">
        <v>561883</v>
      </c>
      <c r="H22" s="911">
        <v>100</v>
      </c>
    </row>
    <row r="23" spans="1:8" ht="15.75" customHeight="1" x14ac:dyDescent="0.2">
      <c r="A23" s="922"/>
      <c r="B23" s="923"/>
      <c r="C23" s="923"/>
      <c r="D23" s="924"/>
      <c r="E23" s="925"/>
      <c r="F23" s="926"/>
      <c r="G23" s="910"/>
      <c r="H23" s="911"/>
    </row>
    <row r="24" spans="1:8" ht="20.25" customHeight="1" x14ac:dyDescent="0.2">
      <c r="A24" s="474"/>
      <c r="B24" s="491"/>
      <c r="C24" s="472" t="s">
        <v>246</v>
      </c>
      <c r="D24" s="492"/>
      <c r="E24" s="493">
        <v>204584</v>
      </c>
      <c r="F24" s="494">
        <v>63.259185049133293</v>
      </c>
      <c r="G24" s="495">
        <v>248312</v>
      </c>
      <c r="H24" s="182">
        <v>44.192830179948494</v>
      </c>
    </row>
    <row r="25" spans="1:8" ht="20.25" customHeight="1" x14ac:dyDescent="0.2">
      <c r="A25" s="474"/>
      <c r="B25" s="479"/>
      <c r="C25" s="480" t="s">
        <v>247</v>
      </c>
      <c r="D25" s="481"/>
      <c r="E25" s="475">
        <v>29141</v>
      </c>
      <c r="F25" s="476">
        <v>9.0106553372541018</v>
      </c>
      <c r="G25" s="477">
        <v>29295</v>
      </c>
      <c r="H25" s="478">
        <v>5.2137188702986208</v>
      </c>
    </row>
    <row r="26" spans="1:8" ht="20.25" customHeight="1" x14ac:dyDescent="0.2">
      <c r="A26" s="474"/>
      <c r="B26" s="174"/>
      <c r="C26" s="473" t="s">
        <v>284</v>
      </c>
      <c r="D26" s="180"/>
      <c r="E26" s="496">
        <v>38214</v>
      </c>
      <c r="F26" s="494">
        <v>11.816107307842156</v>
      </c>
      <c r="G26" s="497">
        <v>40198</v>
      </c>
      <c r="H26" s="182">
        <v>7.1541584280001347</v>
      </c>
    </row>
    <row r="27" spans="1:8" ht="20.25" customHeight="1" x14ac:dyDescent="0.2">
      <c r="A27" s="474"/>
      <c r="B27" s="479"/>
      <c r="C27" s="480" t="s">
        <v>248</v>
      </c>
      <c r="D27" s="481"/>
      <c r="E27" s="482">
        <v>51467</v>
      </c>
      <c r="F27" s="476">
        <v>15.914052305770458</v>
      </c>
      <c r="G27" s="483">
        <v>244078</v>
      </c>
      <c r="H27" s="478">
        <v>43.439292521752748</v>
      </c>
    </row>
    <row r="28" spans="1:8" ht="5.25" customHeight="1" thickBot="1" x14ac:dyDescent="0.25">
      <c r="A28" s="179"/>
      <c r="B28" s="193"/>
      <c r="C28" s="95"/>
      <c r="D28" s="35"/>
      <c r="E28" s="95"/>
      <c r="F28" s="451"/>
      <c r="G28" s="429"/>
      <c r="H28" s="74"/>
    </row>
    <row r="29" spans="1:8" ht="15" customHeight="1" x14ac:dyDescent="0.2">
      <c r="A29" s="99" t="s">
        <v>249</v>
      </c>
      <c r="F29" s="226"/>
      <c r="H29" s="226" t="s">
        <v>337</v>
      </c>
    </row>
    <row r="30" spans="1:8" ht="15" customHeight="1" x14ac:dyDescent="0.2">
      <c r="A30" s="99" t="s">
        <v>510</v>
      </c>
    </row>
    <row r="31" spans="1:8" ht="15" customHeight="1" x14ac:dyDescent="0.2"/>
    <row r="32" spans="1:8" ht="15" customHeight="1" thickBot="1" x14ac:dyDescent="0.25">
      <c r="A32" s="227" t="s">
        <v>428</v>
      </c>
      <c r="F32" s="226"/>
      <c r="H32" s="226" t="s">
        <v>114</v>
      </c>
    </row>
    <row r="33" spans="1:8" ht="20.25" customHeight="1" x14ac:dyDescent="0.2">
      <c r="A33" s="870" t="s">
        <v>234</v>
      </c>
      <c r="B33" s="677"/>
      <c r="C33" s="677"/>
      <c r="D33" s="871"/>
      <c r="E33" s="677" t="s">
        <v>457</v>
      </c>
      <c r="F33" s="678"/>
      <c r="G33" s="850" t="s">
        <v>458</v>
      </c>
      <c r="H33" s="680"/>
    </row>
    <row r="34" spans="1:8" ht="20.25" customHeight="1" x14ac:dyDescent="0.2">
      <c r="A34" s="872"/>
      <c r="B34" s="873"/>
      <c r="C34" s="873"/>
      <c r="D34" s="874"/>
      <c r="E34" s="235" t="s">
        <v>29</v>
      </c>
      <c r="F34" s="235" t="s">
        <v>30</v>
      </c>
      <c r="G34" s="83" t="s">
        <v>29</v>
      </c>
      <c r="H34" s="127" t="s">
        <v>30</v>
      </c>
    </row>
    <row r="35" spans="1:8" ht="5.25" customHeight="1" x14ac:dyDescent="0.2">
      <c r="A35" s="414"/>
      <c r="B35" s="100"/>
      <c r="C35" s="100"/>
      <c r="D35" s="208"/>
      <c r="E35" s="100"/>
      <c r="F35" s="100"/>
      <c r="G35" s="415"/>
      <c r="H35" s="82"/>
    </row>
    <row r="36" spans="1:8" ht="20.25" customHeight="1" x14ac:dyDescent="0.2">
      <c r="A36" s="875" t="s">
        <v>385</v>
      </c>
      <c r="B36" s="876"/>
      <c r="C36" s="876"/>
      <c r="D36" s="877"/>
      <c r="E36" s="416">
        <v>1858554</v>
      </c>
      <c r="F36" s="4">
        <v>1816412</v>
      </c>
      <c r="G36" s="416">
        <f>SUM(G37:G40)</f>
        <v>2104986</v>
      </c>
      <c r="H36" s="75">
        <f>SUM(H37:H40)</f>
        <v>2059033</v>
      </c>
    </row>
    <row r="37" spans="1:8" ht="20.25" customHeight="1" x14ac:dyDescent="0.2">
      <c r="A37" s="469"/>
      <c r="B37" s="484"/>
      <c r="C37" s="223" t="s">
        <v>208</v>
      </c>
      <c r="D37" s="76"/>
      <c r="E37" s="416">
        <v>1797805</v>
      </c>
      <c r="F37" s="4">
        <v>1764525</v>
      </c>
      <c r="G37" s="416">
        <v>1877774</v>
      </c>
      <c r="H37" s="75">
        <v>1841963</v>
      </c>
    </row>
    <row r="38" spans="1:8" ht="20.25" customHeight="1" x14ac:dyDescent="0.2">
      <c r="A38" s="469"/>
      <c r="B38" s="471"/>
      <c r="C38" s="220" t="s">
        <v>217</v>
      </c>
      <c r="D38" s="6"/>
      <c r="E38" s="416">
        <v>38416</v>
      </c>
      <c r="F38" s="4">
        <v>37152</v>
      </c>
      <c r="G38" s="416">
        <v>34646</v>
      </c>
      <c r="H38" s="75">
        <v>34597</v>
      </c>
    </row>
    <row r="39" spans="1:8" ht="20.25" customHeight="1" x14ac:dyDescent="0.2">
      <c r="A39" s="469"/>
      <c r="B39" s="485"/>
      <c r="C39" s="220" t="s">
        <v>220</v>
      </c>
      <c r="D39" s="6"/>
      <c r="E39" s="416">
        <v>14880</v>
      </c>
      <c r="F39" s="4">
        <v>14735</v>
      </c>
      <c r="G39" s="416">
        <v>182566</v>
      </c>
      <c r="H39" s="75">
        <v>182473</v>
      </c>
    </row>
    <row r="40" spans="1:8" ht="20.25" customHeight="1" x14ac:dyDescent="0.2">
      <c r="A40" s="469"/>
      <c r="B40" s="471"/>
      <c r="C40" s="220" t="s">
        <v>72</v>
      </c>
      <c r="D40" s="6"/>
      <c r="E40" s="416">
        <v>7453</v>
      </c>
      <c r="F40" s="4">
        <v>0</v>
      </c>
      <c r="G40" s="416">
        <v>10000</v>
      </c>
      <c r="H40" s="75">
        <v>0</v>
      </c>
    </row>
    <row r="41" spans="1:8" ht="20.25" customHeight="1" x14ac:dyDescent="0.2">
      <c r="A41" s="867" t="s">
        <v>238</v>
      </c>
      <c r="B41" s="868"/>
      <c r="C41" s="868"/>
      <c r="D41" s="869"/>
      <c r="E41" s="416">
        <v>2800025</v>
      </c>
      <c r="F41" s="4">
        <v>2015486</v>
      </c>
      <c r="G41" s="416">
        <f t="shared" ref="G41:H41" si="0">SUM(G42:G46)</f>
        <v>1900809</v>
      </c>
      <c r="H41" s="75">
        <f t="shared" si="0"/>
        <v>1162737</v>
      </c>
    </row>
    <row r="42" spans="1:8" ht="20.25" customHeight="1" x14ac:dyDescent="0.2">
      <c r="A42" s="103"/>
      <c r="B42" s="470"/>
      <c r="C42" s="223" t="s">
        <v>240</v>
      </c>
      <c r="D42" s="76"/>
      <c r="E42" s="416">
        <v>2456366</v>
      </c>
      <c r="F42" s="4">
        <v>1703182</v>
      </c>
      <c r="G42" s="416">
        <v>1560491</v>
      </c>
      <c r="H42" s="75">
        <v>853140</v>
      </c>
    </row>
    <row r="43" spans="1:8" ht="20.25" customHeight="1" x14ac:dyDescent="0.2">
      <c r="A43" s="103"/>
      <c r="B43" s="485"/>
      <c r="C43" s="220" t="s">
        <v>241</v>
      </c>
      <c r="D43" s="6"/>
      <c r="E43" s="416">
        <v>289699</v>
      </c>
      <c r="F43" s="4">
        <v>289304</v>
      </c>
      <c r="G43" s="416">
        <v>276358</v>
      </c>
      <c r="H43" s="75">
        <v>276357</v>
      </c>
    </row>
    <row r="44" spans="1:8" ht="20.25" customHeight="1" x14ac:dyDescent="0.2">
      <c r="A44" s="103"/>
      <c r="B44" s="471"/>
      <c r="C44" s="643" t="s">
        <v>431</v>
      </c>
      <c r="D44" s="6"/>
      <c r="E44" s="416">
        <v>23000</v>
      </c>
      <c r="F44" s="4">
        <v>23000</v>
      </c>
      <c r="G44" s="416">
        <v>33000</v>
      </c>
      <c r="H44" s="75">
        <v>33000</v>
      </c>
    </row>
    <row r="45" spans="1:8" ht="20.25" customHeight="1" x14ac:dyDescent="0.2">
      <c r="A45" s="103"/>
      <c r="B45" s="485"/>
      <c r="C45" s="643" t="s">
        <v>313</v>
      </c>
      <c r="D45" s="6"/>
      <c r="E45" s="416">
        <v>960</v>
      </c>
      <c r="F45" s="4">
        <v>0</v>
      </c>
      <c r="G45" s="416">
        <v>960</v>
      </c>
      <c r="H45" s="75">
        <v>240</v>
      </c>
    </row>
    <row r="46" spans="1:8" ht="20.25" customHeight="1" thickBot="1" x14ac:dyDescent="0.25">
      <c r="A46" s="59"/>
      <c r="B46" s="186"/>
      <c r="C46" s="486" t="s">
        <v>72</v>
      </c>
      <c r="D46" s="487"/>
      <c r="E46" s="488">
        <v>30000</v>
      </c>
      <c r="F46" s="489">
        <v>0</v>
      </c>
      <c r="G46" s="488">
        <v>30000</v>
      </c>
      <c r="H46" s="490">
        <v>0</v>
      </c>
    </row>
    <row r="47" spans="1:8" ht="18" customHeight="1" x14ac:dyDescent="0.2">
      <c r="A47" s="99" t="s">
        <v>249</v>
      </c>
      <c r="F47" s="226"/>
      <c r="H47" s="226" t="s">
        <v>337</v>
      </c>
    </row>
    <row r="48" spans="1:8" ht="18" customHeight="1" x14ac:dyDescent="0.2">
      <c r="A48" s="99" t="s">
        <v>510</v>
      </c>
    </row>
  </sheetData>
  <sheetProtection sheet="1" objects="1" scenarios="1"/>
  <mergeCells count="24">
    <mergeCell ref="A36:D36"/>
    <mergeCell ref="A41:D41"/>
    <mergeCell ref="A22:D23"/>
    <mergeCell ref="E22:E23"/>
    <mergeCell ref="F22:F23"/>
    <mergeCell ref="A33:D34"/>
    <mergeCell ref="E33:F33"/>
    <mergeCell ref="A19:D20"/>
    <mergeCell ref="A11:A17"/>
    <mergeCell ref="B11:D11"/>
    <mergeCell ref="F19:F21"/>
    <mergeCell ref="A21:D21"/>
    <mergeCell ref="E19:E21"/>
    <mergeCell ref="A2:D3"/>
    <mergeCell ref="E2:F2"/>
    <mergeCell ref="A4:A10"/>
    <mergeCell ref="B4:D4"/>
    <mergeCell ref="A18:D18"/>
    <mergeCell ref="G33:H33"/>
    <mergeCell ref="G2:H2"/>
    <mergeCell ref="G19:G21"/>
    <mergeCell ref="H19:H21"/>
    <mergeCell ref="G22:G23"/>
    <mergeCell ref="H22:H23"/>
  </mergeCells>
  <phoneticPr fontId="23"/>
  <conditionalFormatting sqref="C18:D18 C19:H21 C22:D23">
    <cfRule type="expression" dxfId="2" priority="5">
      <formula>MOD(ROW(),2)=0</formula>
    </cfRule>
  </conditionalFormatting>
  <conditionalFormatting sqref="C4:H17">
    <cfRule type="expression" dxfId="1" priority="1">
      <formula>MOD(ROW(),2)=0</formula>
    </cfRule>
  </conditionalFormatting>
  <conditionalFormatting sqref="C36:H45">
    <cfRule type="expression" dxfId="0" priority="4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8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S267"/>
  <sheetViews>
    <sheetView zoomScaleNormal="100" zoomScaleSheetLayoutView="90" workbookViewId="0">
      <selection sqref="A1:F1"/>
    </sheetView>
  </sheetViews>
  <sheetFormatPr defaultColWidth="9" defaultRowHeight="12" x14ac:dyDescent="0.15"/>
  <cols>
    <col min="1" max="6" width="15.21875" style="17" customWidth="1"/>
    <col min="7" max="7" width="13.44140625" style="17" customWidth="1"/>
    <col min="8" max="8" width="7.109375" style="17" customWidth="1"/>
    <col min="9" max="9" width="11.77734375" style="17" customWidth="1"/>
    <col min="10" max="10" width="11.21875" style="17" customWidth="1"/>
    <col min="11" max="11" width="11.88671875" style="17" customWidth="1"/>
    <col min="12" max="12" width="10.88671875" style="17" customWidth="1"/>
    <col min="13" max="13" width="12.77734375" style="17" customWidth="1"/>
    <col min="14" max="15" width="11.88671875" style="17" customWidth="1"/>
    <col min="16" max="16384" width="9" style="17"/>
  </cols>
  <sheetData>
    <row r="1" spans="1:19" ht="16.2" x14ac:dyDescent="0.15">
      <c r="A1" s="927" t="s">
        <v>251</v>
      </c>
      <c r="B1" s="927"/>
      <c r="C1" s="927"/>
      <c r="D1" s="927"/>
      <c r="E1" s="927"/>
      <c r="F1" s="927"/>
      <c r="H1" s="417"/>
      <c r="I1" s="417"/>
      <c r="J1" s="417"/>
      <c r="K1" s="417"/>
      <c r="L1" s="417"/>
      <c r="M1" s="418"/>
      <c r="N1" s="417"/>
    </row>
    <row r="2" spans="1:19" x14ac:dyDescent="0.15">
      <c r="H2" s="417"/>
      <c r="I2" s="417"/>
      <c r="J2" s="417"/>
      <c r="K2" s="417"/>
      <c r="L2" s="417"/>
      <c r="M2" s="417"/>
      <c r="N2" s="417"/>
    </row>
    <row r="3" spans="1:19" x14ac:dyDescent="0.15">
      <c r="G3" s="454"/>
      <c r="H3" s="455"/>
      <c r="I3" s="455"/>
      <c r="J3" s="455"/>
      <c r="K3" s="455"/>
      <c r="L3" s="455"/>
      <c r="M3" s="455"/>
      <c r="N3" s="455"/>
      <c r="O3" s="454"/>
    </row>
    <row r="4" spans="1:19" x14ac:dyDescent="0.15">
      <c r="G4" s="498"/>
      <c r="H4" s="499" t="s">
        <v>252</v>
      </c>
      <c r="I4" s="417"/>
      <c r="J4" s="417"/>
      <c r="K4" s="417"/>
      <c r="L4" s="417"/>
      <c r="M4" s="417"/>
      <c r="N4" s="417"/>
      <c r="O4" s="498"/>
      <c r="P4" s="498"/>
      <c r="Q4" s="498"/>
      <c r="R4" s="498"/>
      <c r="S4" s="498"/>
    </row>
    <row r="5" spans="1:19" x14ac:dyDescent="0.15">
      <c r="B5" s="22" t="s">
        <v>290</v>
      </c>
      <c r="E5" s="22" t="s">
        <v>280</v>
      </c>
      <c r="G5" s="454"/>
      <c r="H5" s="417"/>
      <c r="I5" s="417" t="str">
        <f>+'－156－'!D5</f>
        <v>令和元年度</v>
      </c>
      <c r="J5" s="417" t="str">
        <f>+'－156－'!E5</f>
        <v>令和2年度</v>
      </c>
      <c r="K5" s="417" t="str">
        <f>+'－156－'!F5</f>
        <v>令和3年度</v>
      </c>
      <c r="L5" s="417" t="str">
        <f>+'－156－'!G5</f>
        <v>令和4年度</v>
      </c>
      <c r="M5" s="417" t="str">
        <f>+'－156－'!H5</f>
        <v>令和5年度</v>
      </c>
      <c r="N5" s="417"/>
      <c r="O5" s="498"/>
      <c r="P5" s="498"/>
      <c r="Q5" s="498"/>
      <c r="R5" s="498"/>
      <c r="S5" s="498"/>
    </row>
    <row r="6" spans="1:19" x14ac:dyDescent="0.15">
      <c r="B6" s="22" t="s">
        <v>444</v>
      </c>
      <c r="G6" s="454"/>
      <c r="H6" s="417" t="s">
        <v>80</v>
      </c>
      <c r="I6" s="500">
        <v>100</v>
      </c>
      <c r="J6" s="500">
        <f>ROUND(J9/$I$9,2)*100</f>
        <v>125</v>
      </c>
      <c r="K6" s="500">
        <f>ROUND(K9/$I$9,2)*100</f>
        <v>118</v>
      </c>
      <c r="L6" s="500">
        <f>ROUND(L9/$I$9,2)*100</f>
        <v>114.99999999999999</v>
      </c>
      <c r="M6" s="500">
        <f>ROUND(M9/$I$9,2)*100</f>
        <v>118</v>
      </c>
      <c r="N6" s="417"/>
      <c r="O6" s="498"/>
      <c r="P6" s="498"/>
      <c r="Q6" s="498"/>
      <c r="R6" s="498"/>
      <c r="S6" s="498"/>
    </row>
    <row r="7" spans="1:19" x14ac:dyDescent="0.15">
      <c r="G7" s="454"/>
      <c r="H7" s="417" t="s">
        <v>253</v>
      </c>
      <c r="I7" s="500">
        <v>100</v>
      </c>
      <c r="J7" s="500">
        <f>ROUND(J10/$I$10,2)*100</f>
        <v>83</v>
      </c>
      <c r="K7" s="500">
        <f>ROUND(K10/$I$10,2)*100</f>
        <v>98</v>
      </c>
      <c r="L7" s="500">
        <f>ROUND(L10/$I$10,2)*100</f>
        <v>99</v>
      </c>
      <c r="M7" s="500">
        <f>ROUND(M10/$I$10,2)*100</f>
        <v>109.00000000000001</v>
      </c>
      <c r="N7" s="417"/>
      <c r="O7" s="498"/>
      <c r="P7" s="498"/>
      <c r="Q7" s="498"/>
      <c r="R7" s="498"/>
      <c r="S7" s="498"/>
    </row>
    <row r="8" spans="1:19" x14ac:dyDescent="0.15">
      <c r="G8" s="454"/>
      <c r="H8" s="417" t="s">
        <v>254</v>
      </c>
      <c r="I8" s="500">
        <v>100</v>
      </c>
      <c r="J8" s="500">
        <f>ROUND(J11/$I$11,2)*100</f>
        <v>163</v>
      </c>
      <c r="K8" s="500">
        <f>ROUND(K11/$I$11,2)*100</f>
        <v>136</v>
      </c>
      <c r="L8" s="500">
        <f>ROUND(L11/$I$11,2)*100</f>
        <v>130</v>
      </c>
      <c r="M8" s="500">
        <f>ROUND(M11/$I$11,2)*100</f>
        <v>127</v>
      </c>
      <c r="N8" s="417"/>
      <c r="O8" s="498"/>
      <c r="P8" s="498"/>
      <c r="Q8" s="498"/>
      <c r="R8" s="498"/>
      <c r="S8" s="498"/>
    </row>
    <row r="9" spans="1:19" x14ac:dyDescent="0.15">
      <c r="G9" s="454"/>
      <c r="H9" s="417" t="s">
        <v>80</v>
      </c>
      <c r="I9" s="501">
        <f>+'－156－'!D7</f>
        <v>51934072</v>
      </c>
      <c r="J9" s="501">
        <f>+'－156－'!E7</f>
        <v>64942338</v>
      </c>
      <c r="K9" s="501">
        <f>+'－157－'!F7</f>
        <v>61451010</v>
      </c>
      <c r="L9" s="501">
        <f>+'－157－'!G7</f>
        <v>59815018</v>
      </c>
      <c r="M9" s="501">
        <f>+'－157－'!H7</f>
        <v>61435779</v>
      </c>
      <c r="N9" s="417"/>
      <c r="O9" s="498"/>
      <c r="P9" s="498"/>
      <c r="Q9" s="498"/>
      <c r="R9" s="498"/>
      <c r="S9" s="498"/>
    </row>
    <row r="10" spans="1:19" x14ac:dyDescent="0.15">
      <c r="G10" s="454"/>
      <c r="H10" s="417" t="s">
        <v>253</v>
      </c>
      <c r="I10" s="501">
        <f>+'－156－'!D20</f>
        <v>24676504</v>
      </c>
      <c r="J10" s="501">
        <f>+'－156－'!E20</f>
        <v>20414303</v>
      </c>
      <c r="K10" s="501">
        <f>+'－157－'!F20</f>
        <v>24294875</v>
      </c>
      <c r="L10" s="501">
        <f>+'－157－'!G20</f>
        <v>24417209</v>
      </c>
      <c r="M10" s="501">
        <f>+'－157－'!H20</f>
        <v>26869081</v>
      </c>
      <c r="N10" s="502">
        <f>+M10/M9</f>
        <v>0.43735232851853317</v>
      </c>
      <c r="O10" s="498"/>
      <c r="P10" s="498"/>
      <c r="Q10" s="498"/>
      <c r="R10" s="498"/>
      <c r="S10" s="498"/>
    </row>
    <row r="11" spans="1:19" x14ac:dyDescent="0.15">
      <c r="G11" s="454"/>
      <c r="H11" s="417" t="s">
        <v>254</v>
      </c>
      <c r="I11" s="501">
        <f>I9-I10</f>
        <v>27257568</v>
      </c>
      <c r="J11" s="501">
        <f>J9-J10</f>
        <v>44528035</v>
      </c>
      <c r="K11" s="501">
        <f>K9-K10</f>
        <v>37156135</v>
      </c>
      <c r="L11" s="501">
        <f>L9-L10</f>
        <v>35397809</v>
      </c>
      <c r="M11" s="501">
        <f>M9-M10</f>
        <v>34566698</v>
      </c>
      <c r="N11" s="502">
        <f>+M11/M9</f>
        <v>0.56264767148146688</v>
      </c>
      <c r="O11" s="498"/>
      <c r="P11" s="498"/>
      <c r="Q11" s="498"/>
      <c r="R11" s="498"/>
      <c r="S11" s="498"/>
    </row>
    <row r="12" spans="1:19" x14ac:dyDescent="0.15">
      <c r="G12" s="454"/>
      <c r="H12" s="417"/>
      <c r="I12" s="503" t="s">
        <v>342</v>
      </c>
      <c r="J12" s="504"/>
      <c r="K12" s="504"/>
      <c r="L12" s="504"/>
      <c r="M12" s="505"/>
      <c r="N12" s="506">
        <f>SUM(N10:N11)</f>
        <v>1</v>
      </c>
      <c r="O12" s="498"/>
      <c r="P12" s="498"/>
      <c r="Q12" s="498"/>
      <c r="R12" s="498"/>
      <c r="S12" s="498"/>
    </row>
    <row r="13" spans="1:19" x14ac:dyDescent="0.15">
      <c r="G13" s="454"/>
      <c r="H13" s="417"/>
      <c r="I13" s="507"/>
      <c r="J13" s="507"/>
      <c r="K13" s="507"/>
      <c r="L13" s="507"/>
      <c r="M13" s="507"/>
      <c r="N13" s="508"/>
      <c r="O13" s="498"/>
      <c r="P13" s="498"/>
      <c r="Q13" s="498"/>
      <c r="R13" s="498"/>
      <c r="S13" s="498"/>
    </row>
    <row r="14" spans="1:19" x14ac:dyDescent="0.15">
      <c r="G14" s="454"/>
      <c r="H14" s="417"/>
      <c r="I14" s="507"/>
      <c r="J14" s="507"/>
      <c r="K14" s="507"/>
      <c r="L14" s="507"/>
      <c r="M14" s="507"/>
      <c r="N14" s="508"/>
      <c r="O14" s="498"/>
      <c r="P14" s="498"/>
      <c r="Q14" s="498"/>
      <c r="R14" s="498"/>
      <c r="S14" s="498"/>
    </row>
    <row r="15" spans="1:19" x14ac:dyDescent="0.15">
      <c r="G15" s="454"/>
      <c r="H15" s="417"/>
      <c r="I15" s="509"/>
      <c r="J15" s="509"/>
      <c r="K15" s="510"/>
      <c r="L15" s="510"/>
      <c r="M15" s="510"/>
      <c r="N15" s="417"/>
      <c r="O15" s="498"/>
      <c r="P15" s="498"/>
      <c r="Q15" s="498"/>
      <c r="R15" s="498"/>
      <c r="S15" s="498"/>
    </row>
    <row r="16" spans="1:19" x14ac:dyDescent="0.15">
      <c r="G16" s="454"/>
      <c r="H16" s="417"/>
      <c r="I16" s="510"/>
      <c r="J16" s="510"/>
      <c r="K16" s="510"/>
      <c r="L16" s="510"/>
      <c r="M16" s="510"/>
      <c r="N16" s="417"/>
      <c r="O16" s="498"/>
      <c r="P16" s="498"/>
      <c r="Q16" s="498"/>
      <c r="R16" s="498"/>
      <c r="S16" s="498"/>
    </row>
    <row r="17" spans="7:19" x14ac:dyDescent="0.15">
      <c r="G17" s="454"/>
      <c r="H17" s="499" t="s">
        <v>255</v>
      </c>
      <c r="I17" s="510"/>
      <c r="J17" s="510"/>
      <c r="K17" s="510"/>
      <c r="L17" s="510"/>
      <c r="M17" s="510"/>
      <c r="N17" s="417"/>
      <c r="O17" s="498"/>
      <c r="P17" s="498"/>
      <c r="Q17" s="498"/>
      <c r="R17" s="498"/>
      <c r="S17" s="498"/>
    </row>
    <row r="18" spans="7:19" x14ac:dyDescent="0.15">
      <c r="G18" s="454"/>
      <c r="H18" s="417"/>
      <c r="I18" s="511" t="str">
        <f>+'－156－'!D5</f>
        <v>令和元年度</v>
      </c>
      <c r="J18" s="511" t="str">
        <f>+'－156－'!E5</f>
        <v>令和2年度</v>
      </c>
      <c r="K18" s="511" t="str">
        <f>+'－156－'!F5</f>
        <v>令和3年度</v>
      </c>
      <c r="L18" s="511" t="str">
        <f>+'－156－'!G5</f>
        <v>令和4年度</v>
      </c>
      <c r="M18" s="511" t="str">
        <f>+'－156－'!H5</f>
        <v>令和5年度</v>
      </c>
      <c r="N18" s="417"/>
      <c r="O18" s="498"/>
      <c r="P18" s="498"/>
      <c r="Q18" s="498"/>
      <c r="R18" s="498"/>
      <c r="S18" s="498"/>
    </row>
    <row r="19" spans="7:19" x14ac:dyDescent="0.15">
      <c r="G19" s="454"/>
      <c r="H19" s="417" t="s">
        <v>253</v>
      </c>
      <c r="I19" s="512">
        <f>+'－156－'!D21</f>
        <v>47.5</v>
      </c>
      <c r="J19" s="512">
        <f>+'－156－'!E21</f>
        <v>31.4</v>
      </c>
      <c r="K19" s="512">
        <f>+'－157－'!F21</f>
        <v>39.5</v>
      </c>
      <c r="L19" s="512">
        <f>+'－157－'!G21</f>
        <v>40.799999999999997</v>
      </c>
      <c r="M19" s="512">
        <f>+'－157－'!H21</f>
        <v>43.7</v>
      </c>
      <c r="N19" s="513"/>
      <c r="O19" s="498"/>
      <c r="P19" s="498"/>
      <c r="Q19" s="498"/>
      <c r="R19" s="498"/>
      <c r="S19" s="498"/>
    </row>
    <row r="20" spans="7:19" x14ac:dyDescent="0.15">
      <c r="G20" s="454"/>
      <c r="H20" s="417" t="s">
        <v>254</v>
      </c>
      <c r="I20" s="512">
        <f>100-I19</f>
        <v>52.5</v>
      </c>
      <c r="J20" s="512">
        <f>100-J19</f>
        <v>68.599999999999994</v>
      </c>
      <c r="K20" s="512">
        <f>100-K19</f>
        <v>60.5</v>
      </c>
      <c r="L20" s="512">
        <f>100-L19</f>
        <v>59.2</v>
      </c>
      <c r="M20" s="512">
        <f>100-M19</f>
        <v>56.3</v>
      </c>
      <c r="N20" s="513"/>
      <c r="O20" s="498"/>
      <c r="P20" s="498"/>
      <c r="Q20" s="498"/>
      <c r="R20" s="498"/>
      <c r="S20" s="498"/>
    </row>
    <row r="21" spans="7:19" x14ac:dyDescent="0.15">
      <c r="G21" s="454"/>
      <c r="H21" s="417"/>
      <c r="I21" s="417"/>
      <c r="J21" s="417"/>
      <c r="K21" s="417"/>
      <c r="L21" s="417"/>
      <c r="M21" s="417"/>
      <c r="N21" s="417"/>
      <c r="O21" s="498"/>
      <c r="P21" s="498"/>
      <c r="Q21" s="498"/>
      <c r="R21" s="498"/>
      <c r="S21" s="498"/>
    </row>
    <row r="22" spans="7:19" x14ac:dyDescent="0.15">
      <c r="G22" s="454"/>
      <c r="H22" s="417"/>
      <c r="I22" s="417"/>
      <c r="J22" s="417"/>
      <c r="K22" s="417"/>
      <c r="L22" s="417"/>
      <c r="M22" s="417"/>
      <c r="N22" s="417"/>
      <c r="O22" s="498"/>
      <c r="P22" s="498"/>
      <c r="Q22" s="498"/>
      <c r="R22" s="498"/>
      <c r="S22" s="498"/>
    </row>
    <row r="23" spans="7:19" x14ac:dyDescent="0.15">
      <c r="G23" s="454"/>
      <c r="H23" s="417"/>
      <c r="I23" s="417"/>
      <c r="J23" s="417"/>
      <c r="K23" s="417"/>
      <c r="L23" s="417"/>
      <c r="M23" s="417"/>
      <c r="N23" s="417"/>
      <c r="O23" s="498"/>
      <c r="P23" s="498"/>
      <c r="Q23" s="498"/>
      <c r="R23" s="498"/>
      <c r="S23" s="498"/>
    </row>
    <row r="24" spans="7:19" x14ac:dyDescent="0.15">
      <c r="G24" s="454"/>
      <c r="H24" s="417"/>
      <c r="I24" s="417"/>
      <c r="J24" s="417"/>
      <c r="K24" s="417"/>
      <c r="L24" s="417"/>
      <c r="M24" s="417"/>
      <c r="N24" s="417"/>
      <c r="O24" s="498"/>
      <c r="P24" s="498"/>
      <c r="Q24" s="498"/>
      <c r="R24" s="498"/>
      <c r="S24" s="498"/>
    </row>
    <row r="25" spans="7:19" x14ac:dyDescent="0.15">
      <c r="G25" s="454"/>
      <c r="H25" s="417"/>
      <c r="I25" s="417"/>
      <c r="J25" s="417"/>
      <c r="K25" s="417"/>
      <c r="L25" s="417"/>
      <c r="M25" s="417"/>
      <c r="N25" s="417"/>
      <c r="O25" s="498"/>
      <c r="P25" s="498"/>
      <c r="Q25" s="498"/>
      <c r="R25" s="498"/>
      <c r="S25" s="498"/>
    </row>
    <row r="26" spans="7:19" x14ac:dyDescent="0.15">
      <c r="G26" s="454"/>
      <c r="H26" s="417"/>
      <c r="I26" s="417"/>
      <c r="J26" s="417"/>
      <c r="K26" s="417"/>
      <c r="L26" s="417"/>
      <c r="M26" s="417"/>
      <c r="N26" s="417"/>
      <c r="O26" s="498"/>
      <c r="P26" s="498"/>
      <c r="Q26" s="498"/>
      <c r="R26" s="498"/>
      <c r="S26" s="498"/>
    </row>
    <row r="27" spans="7:19" x14ac:dyDescent="0.15">
      <c r="G27" s="454"/>
      <c r="H27" s="417"/>
      <c r="I27" s="417"/>
      <c r="J27" s="417"/>
      <c r="K27" s="417"/>
      <c r="L27" s="417"/>
      <c r="M27" s="417"/>
      <c r="N27" s="417"/>
      <c r="O27" s="498"/>
      <c r="P27" s="498"/>
      <c r="Q27" s="498"/>
      <c r="R27" s="498"/>
      <c r="S27" s="498"/>
    </row>
    <row r="28" spans="7:19" x14ac:dyDescent="0.15">
      <c r="G28" s="454"/>
      <c r="H28" s="417"/>
      <c r="I28" s="417"/>
      <c r="J28" s="417"/>
      <c r="K28" s="417"/>
      <c r="L28" s="417"/>
      <c r="M28" s="417"/>
      <c r="N28" s="417"/>
      <c r="O28" s="498"/>
      <c r="P28" s="498"/>
      <c r="Q28" s="498"/>
      <c r="R28" s="498"/>
      <c r="S28" s="498"/>
    </row>
    <row r="29" spans="7:19" x14ac:dyDescent="0.15">
      <c r="G29" s="454"/>
      <c r="H29" s="417"/>
      <c r="I29" s="417"/>
      <c r="J29" s="514"/>
      <c r="K29" s="417"/>
      <c r="L29" s="417"/>
      <c r="M29" s="417"/>
      <c r="N29" s="417"/>
      <c r="O29" s="498"/>
      <c r="P29" s="498"/>
      <c r="Q29" s="498"/>
      <c r="R29" s="498"/>
      <c r="S29" s="498"/>
    </row>
    <row r="30" spans="7:19" x14ac:dyDescent="0.15">
      <c r="G30" s="454"/>
      <c r="H30" s="417"/>
      <c r="I30" s="417"/>
      <c r="J30" s="417"/>
      <c r="K30" s="417"/>
      <c r="L30" s="417"/>
      <c r="M30" s="417"/>
      <c r="N30" s="417"/>
      <c r="O30" s="498"/>
      <c r="P30" s="498"/>
      <c r="Q30" s="498"/>
      <c r="R30" s="498"/>
      <c r="S30" s="498"/>
    </row>
    <row r="31" spans="7:19" x14ac:dyDescent="0.15">
      <c r="G31" s="454"/>
      <c r="H31" s="417"/>
      <c r="I31" s="417"/>
      <c r="J31" s="417"/>
      <c r="K31" s="417"/>
      <c r="L31" s="417"/>
      <c r="M31" s="417"/>
      <c r="N31" s="417"/>
      <c r="O31" s="498"/>
      <c r="P31" s="498"/>
      <c r="Q31" s="498"/>
      <c r="R31" s="498"/>
      <c r="S31" s="498"/>
    </row>
    <row r="32" spans="7:19" x14ac:dyDescent="0.15">
      <c r="G32" s="454"/>
      <c r="H32" s="417"/>
      <c r="I32" s="417"/>
      <c r="J32" s="417"/>
      <c r="K32" s="417"/>
      <c r="L32" s="417"/>
      <c r="M32" s="417"/>
      <c r="N32" s="417"/>
      <c r="O32" s="498"/>
      <c r="P32" s="498"/>
      <c r="Q32" s="498"/>
      <c r="R32" s="498"/>
      <c r="S32" s="498"/>
    </row>
    <row r="33" spans="2:19" x14ac:dyDescent="0.15">
      <c r="G33" s="454"/>
      <c r="H33" s="417"/>
      <c r="I33" s="417"/>
      <c r="J33" s="417"/>
      <c r="K33" s="515"/>
      <c r="L33" s="516"/>
      <c r="M33" s="516"/>
      <c r="N33" s="417"/>
      <c r="O33" s="498"/>
      <c r="P33" s="498"/>
      <c r="Q33" s="498"/>
      <c r="R33" s="498"/>
      <c r="S33" s="498"/>
    </row>
    <row r="34" spans="2:19" x14ac:dyDescent="0.15">
      <c r="G34" s="454"/>
      <c r="H34" s="417"/>
      <c r="I34" s="417"/>
      <c r="J34" s="417"/>
      <c r="K34" s="517"/>
      <c r="L34" s="518"/>
      <c r="M34" s="518"/>
      <c r="N34" s="417"/>
      <c r="O34" s="498"/>
      <c r="P34" s="498"/>
      <c r="Q34" s="498"/>
      <c r="R34" s="498"/>
      <c r="S34" s="498"/>
    </row>
    <row r="35" spans="2:19" x14ac:dyDescent="0.15">
      <c r="G35" s="454"/>
      <c r="H35" s="417"/>
      <c r="I35" s="417"/>
      <c r="J35" s="417"/>
      <c r="K35" s="519"/>
      <c r="L35" s="518"/>
      <c r="M35" s="518"/>
      <c r="N35" s="417"/>
      <c r="O35" s="498"/>
      <c r="P35" s="498"/>
      <c r="Q35" s="498"/>
      <c r="R35" s="498"/>
      <c r="S35" s="498"/>
    </row>
    <row r="36" spans="2:19" x14ac:dyDescent="0.15">
      <c r="G36" s="454"/>
      <c r="H36" s="417"/>
      <c r="I36" s="417"/>
      <c r="J36" s="417"/>
      <c r="K36" s="517"/>
      <c r="L36" s="518"/>
      <c r="M36" s="518"/>
      <c r="N36" s="417"/>
      <c r="O36" s="498"/>
      <c r="P36" s="498"/>
      <c r="Q36" s="498"/>
      <c r="R36" s="498"/>
      <c r="S36" s="498"/>
    </row>
    <row r="37" spans="2:19" x14ac:dyDescent="0.15">
      <c r="G37" s="454"/>
      <c r="H37" s="417"/>
      <c r="I37" s="417"/>
      <c r="J37" s="520"/>
      <c r="K37" s="517"/>
      <c r="L37" s="518"/>
      <c r="M37" s="518"/>
      <c r="N37" s="417"/>
      <c r="O37" s="498"/>
      <c r="P37" s="498"/>
      <c r="Q37" s="498"/>
      <c r="R37" s="498"/>
      <c r="S37" s="498"/>
    </row>
    <row r="38" spans="2:19" x14ac:dyDescent="0.15">
      <c r="B38" s="22" t="s">
        <v>291</v>
      </c>
      <c r="D38" s="21"/>
      <c r="E38" s="22" t="s">
        <v>281</v>
      </c>
      <c r="G38" s="454"/>
      <c r="H38" s="417"/>
      <c r="I38" s="417"/>
      <c r="J38" s="521"/>
      <c r="K38" s="517"/>
      <c r="L38" s="518"/>
      <c r="M38" s="518"/>
      <c r="N38" s="417"/>
      <c r="O38" s="498"/>
      <c r="P38" s="498"/>
      <c r="Q38" s="498"/>
      <c r="R38" s="498"/>
      <c r="S38" s="498"/>
    </row>
    <row r="39" spans="2:19" x14ac:dyDescent="0.15">
      <c r="B39" s="22" t="s">
        <v>276</v>
      </c>
      <c r="G39" s="454"/>
      <c r="H39" s="499" t="s">
        <v>256</v>
      </c>
      <c r="I39" s="417"/>
      <c r="J39" s="521"/>
      <c r="K39" s="517"/>
      <c r="L39" s="518"/>
      <c r="M39" s="518"/>
      <c r="N39" s="417"/>
      <c r="O39" s="498"/>
      <c r="P39" s="498"/>
      <c r="Q39" s="498"/>
      <c r="R39" s="498"/>
      <c r="S39" s="498"/>
    </row>
    <row r="40" spans="2:19" x14ac:dyDescent="0.15">
      <c r="G40" s="454"/>
      <c r="H40" s="522" t="s">
        <v>152</v>
      </c>
      <c r="I40" s="523">
        <f>SUM(I41:I51)</f>
        <v>59952914</v>
      </c>
      <c r="J40" s="524">
        <f>SUM(J41:J51)</f>
        <v>0.99999999999999989</v>
      </c>
      <c r="K40" s="525"/>
      <c r="L40" s="518"/>
      <c r="M40" s="518"/>
      <c r="N40" s="417"/>
      <c r="O40" s="498"/>
      <c r="P40" s="498"/>
      <c r="Q40" s="498"/>
      <c r="R40" s="498"/>
      <c r="S40" s="498"/>
    </row>
    <row r="41" spans="2:19" x14ac:dyDescent="0.15">
      <c r="G41" s="454"/>
      <c r="H41" s="526" t="s">
        <v>162</v>
      </c>
      <c r="I41" s="525">
        <f>+'－167－'!S7</f>
        <v>7266469</v>
      </c>
      <c r="J41" s="527">
        <f>+I41/$I$40</f>
        <v>0.12120293268814257</v>
      </c>
      <c r="K41" s="525"/>
      <c r="L41" s="528"/>
      <c r="M41" s="518"/>
      <c r="N41" s="417"/>
      <c r="O41" s="498"/>
      <c r="P41" s="498"/>
      <c r="Q41" s="498"/>
      <c r="R41" s="498"/>
      <c r="S41" s="498"/>
    </row>
    <row r="42" spans="2:19" x14ac:dyDescent="0.15">
      <c r="G42" s="454"/>
      <c r="H42" s="526" t="s">
        <v>164</v>
      </c>
      <c r="I42" s="525">
        <f>+'－167－'!S9</f>
        <v>6553976</v>
      </c>
      <c r="J42" s="527">
        <f>+I42/$I$40</f>
        <v>0.10931872302320451</v>
      </c>
      <c r="K42" s="525"/>
      <c r="L42" s="528"/>
      <c r="M42" s="518"/>
      <c r="N42" s="417"/>
      <c r="O42" s="498"/>
      <c r="P42" s="498"/>
      <c r="Q42" s="498"/>
      <c r="R42" s="498"/>
      <c r="S42" s="498"/>
    </row>
    <row r="43" spans="2:19" x14ac:dyDescent="0.15">
      <c r="G43" s="454"/>
      <c r="H43" s="526" t="s">
        <v>165</v>
      </c>
      <c r="I43" s="525">
        <f>+'－167－'!S10</f>
        <v>658231</v>
      </c>
      <c r="J43" s="527">
        <f>+I43/$I$40</f>
        <v>1.0979132724057416E-2</v>
      </c>
      <c r="K43" s="525"/>
      <c r="L43" s="528"/>
      <c r="M43" s="518"/>
      <c r="N43" s="417"/>
      <c r="O43" s="498"/>
      <c r="P43" s="498"/>
      <c r="Q43" s="498"/>
      <c r="R43" s="498"/>
      <c r="S43" s="498"/>
    </row>
    <row r="44" spans="2:19" x14ac:dyDescent="0.15">
      <c r="G44" s="454"/>
      <c r="H44" s="526" t="s">
        <v>163</v>
      </c>
      <c r="I44" s="525">
        <f>+'－167－'!S11</f>
        <v>22920327</v>
      </c>
      <c r="J44" s="527">
        <f t="shared" ref="J44:J52" si="0">+I44/$I$40</f>
        <v>0.38230547058980319</v>
      </c>
      <c r="K44" s="525"/>
      <c r="L44" s="528"/>
      <c r="M44" s="518"/>
      <c r="N44" s="417"/>
      <c r="O44" s="498"/>
      <c r="P44" s="498"/>
      <c r="Q44" s="498"/>
      <c r="R44" s="498"/>
      <c r="S44" s="498"/>
    </row>
    <row r="45" spans="2:19" x14ac:dyDescent="0.15">
      <c r="G45" s="454"/>
      <c r="H45" s="526" t="s">
        <v>166</v>
      </c>
      <c r="I45" s="525">
        <f>+'－167－'!S12</f>
        <v>4686058</v>
      </c>
      <c r="J45" s="527">
        <f t="shared" si="0"/>
        <v>7.8162305838878829E-2</v>
      </c>
      <c r="K45" s="525"/>
      <c r="L45" s="528"/>
      <c r="M45" s="518"/>
      <c r="N45" s="417"/>
      <c r="O45" s="498"/>
      <c r="P45" s="498"/>
      <c r="Q45" s="498"/>
      <c r="R45" s="498"/>
      <c r="S45" s="498"/>
    </row>
    <row r="46" spans="2:19" x14ac:dyDescent="0.15">
      <c r="G46" s="454"/>
      <c r="H46" s="526" t="s">
        <v>17</v>
      </c>
      <c r="I46" s="525">
        <f>+'－167－'!S13</f>
        <v>3123081</v>
      </c>
      <c r="J46" s="527">
        <f t="shared" si="0"/>
        <v>5.2092230245889298E-2</v>
      </c>
      <c r="K46" s="525"/>
      <c r="L46" s="528"/>
      <c r="M46" s="518"/>
      <c r="N46" s="417"/>
      <c r="O46" s="498"/>
      <c r="P46" s="498"/>
      <c r="Q46" s="498"/>
      <c r="R46" s="498"/>
      <c r="S46" s="498"/>
    </row>
    <row r="47" spans="2:19" x14ac:dyDescent="0.15">
      <c r="G47" s="454"/>
      <c r="H47" s="526" t="s">
        <v>257</v>
      </c>
      <c r="I47" s="525">
        <f>+'－167－'!S14</f>
        <v>3549018</v>
      </c>
      <c r="J47" s="527">
        <f t="shared" si="0"/>
        <v>5.9196755640601555E-2</v>
      </c>
      <c r="K47" s="525"/>
      <c r="L47" s="417"/>
      <c r="M47" s="417"/>
      <c r="N47" s="417"/>
      <c r="O47" s="498"/>
      <c r="P47" s="498"/>
      <c r="Q47" s="498"/>
      <c r="R47" s="498"/>
      <c r="S47" s="498"/>
    </row>
    <row r="48" spans="2:19" ht="48" x14ac:dyDescent="0.15">
      <c r="G48" s="454"/>
      <c r="H48" s="529" t="s">
        <v>154</v>
      </c>
      <c r="I48" s="525">
        <f>+'－167－'!S15</f>
        <v>34876</v>
      </c>
      <c r="J48" s="527">
        <f t="shared" si="0"/>
        <v>5.8172318363040702E-4</v>
      </c>
      <c r="K48" s="525"/>
      <c r="L48" s="417"/>
      <c r="M48" s="417"/>
      <c r="N48" s="417"/>
      <c r="O48" s="498"/>
      <c r="P48" s="498"/>
      <c r="Q48" s="498"/>
      <c r="R48" s="498"/>
      <c r="S48" s="498"/>
    </row>
    <row r="49" spans="4:19" x14ac:dyDescent="0.15">
      <c r="G49" s="454"/>
      <c r="H49" s="526" t="s">
        <v>167</v>
      </c>
      <c r="I49" s="525">
        <f>+'－167－'!S16</f>
        <v>4356805</v>
      </c>
      <c r="J49" s="527">
        <f t="shared" si="0"/>
        <v>7.2670446010347389E-2</v>
      </c>
      <c r="K49" s="525"/>
      <c r="L49" s="417"/>
      <c r="M49" s="417"/>
      <c r="N49" s="417"/>
      <c r="O49" s="498"/>
      <c r="P49" s="498"/>
      <c r="Q49" s="498"/>
      <c r="R49" s="498"/>
      <c r="S49" s="498"/>
    </row>
    <row r="50" spans="4:19" x14ac:dyDescent="0.15">
      <c r="D50" s="17">
        <v>100</v>
      </c>
      <c r="G50" s="454"/>
      <c r="H50" s="526" t="s">
        <v>155</v>
      </c>
      <c r="I50" s="525">
        <f>+'－167－'!S17</f>
        <v>6804073</v>
      </c>
      <c r="J50" s="527">
        <f t="shared" si="0"/>
        <v>0.11349028005544484</v>
      </c>
      <c r="K50" s="525" t="s">
        <v>497</v>
      </c>
      <c r="L50" s="417"/>
      <c r="M50" s="417"/>
      <c r="N50" s="417"/>
      <c r="O50" s="498"/>
      <c r="P50" s="498"/>
      <c r="Q50" s="498"/>
      <c r="R50" s="498"/>
      <c r="S50" s="498"/>
    </row>
    <row r="51" spans="4:19" x14ac:dyDescent="0.15">
      <c r="G51" s="454"/>
      <c r="H51" s="526" t="s">
        <v>319</v>
      </c>
      <c r="I51" s="525">
        <f>+'－167－'!S20</f>
        <v>0</v>
      </c>
      <c r="J51" s="527">
        <f t="shared" si="0"/>
        <v>0</v>
      </c>
      <c r="K51" s="525"/>
      <c r="L51" s="417"/>
      <c r="M51" s="417"/>
      <c r="N51" s="417"/>
      <c r="O51" s="498"/>
      <c r="P51" s="498"/>
      <c r="Q51" s="498"/>
      <c r="R51" s="498"/>
      <c r="S51" s="498"/>
    </row>
    <row r="52" spans="4:19" x14ac:dyDescent="0.15">
      <c r="G52" s="454"/>
      <c r="H52" s="417" t="s">
        <v>339</v>
      </c>
      <c r="I52" s="525">
        <f>+'－167－'!S21</f>
        <v>0</v>
      </c>
      <c r="J52" s="527">
        <f t="shared" si="0"/>
        <v>0</v>
      </c>
      <c r="K52" s="417"/>
      <c r="L52" s="417"/>
      <c r="M52" s="417"/>
      <c r="N52" s="417"/>
      <c r="O52" s="498"/>
      <c r="P52" s="498"/>
      <c r="Q52" s="498"/>
      <c r="R52" s="498"/>
      <c r="S52" s="498"/>
    </row>
    <row r="53" spans="4:19" x14ac:dyDescent="0.15">
      <c r="G53" s="454"/>
      <c r="H53" s="417" t="s">
        <v>343</v>
      </c>
      <c r="I53" s="417"/>
      <c r="J53" s="417"/>
      <c r="K53" s="417"/>
      <c r="L53" s="417"/>
      <c r="M53" s="417"/>
      <c r="N53" s="417"/>
      <c r="O53" s="498"/>
      <c r="P53" s="498"/>
      <c r="Q53" s="498"/>
      <c r="R53" s="498"/>
      <c r="S53" s="498"/>
    </row>
    <row r="54" spans="4:19" x14ac:dyDescent="0.15">
      <c r="G54" s="454"/>
      <c r="H54" s="417"/>
      <c r="I54" s="417"/>
      <c r="J54" s="417"/>
      <c r="K54" s="417"/>
      <c r="L54" s="417"/>
      <c r="M54" s="417"/>
      <c r="N54" s="417"/>
      <c r="O54" s="498"/>
      <c r="P54" s="498"/>
      <c r="Q54" s="498"/>
      <c r="R54" s="498"/>
      <c r="S54" s="498"/>
    </row>
    <row r="55" spans="4:19" x14ac:dyDescent="0.15">
      <c r="G55" s="454"/>
      <c r="H55" s="499" t="s">
        <v>258</v>
      </c>
      <c r="I55" s="417"/>
      <c r="J55" s="417"/>
      <c r="K55" s="417"/>
      <c r="L55" s="417"/>
      <c r="M55" s="417"/>
      <c r="N55" s="417"/>
      <c r="O55" s="498"/>
      <c r="P55" s="498"/>
      <c r="Q55" s="498"/>
      <c r="R55" s="498"/>
      <c r="S55" s="498"/>
    </row>
    <row r="56" spans="4:19" x14ac:dyDescent="0.15">
      <c r="G56" s="454"/>
      <c r="H56" s="417"/>
      <c r="I56" s="530" t="str">
        <f>'－166－'!G26</f>
        <v>令　和　元　年　度</v>
      </c>
      <c r="J56" s="530" t="str">
        <f>'－166－'!J26</f>
        <v>令　和　2　年　度</v>
      </c>
      <c r="K56" s="530" t="str">
        <f>'－166－'!M26</f>
        <v>令　和　3　年　度</v>
      </c>
      <c r="L56" s="530" t="str">
        <f>'－166－'!P26</f>
        <v>令　和　4　年　度</v>
      </c>
      <c r="M56" s="530" t="str">
        <f>'－166－'!S26</f>
        <v>令　和　5　年　度</v>
      </c>
      <c r="N56" s="417"/>
      <c r="O56" s="498"/>
      <c r="P56" s="498"/>
      <c r="Q56" s="498"/>
      <c r="R56" s="498"/>
      <c r="S56" s="498"/>
    </row>
    <row r="57" spans="4:19" x14ac:dyDescent="0.15">
      <c r="G57" s="454"/>
      <c r="H57" s="417" t="s">
        <v>283</v>
      </c>
      <c r="I57" s="531">
        <f>'－166－'!I30</f>
        <v>97.300000000000011</v>
      </c>
      <c r="J57" s="531">
        <f>'－166－'!L30</f>
        <v>90.5</v>
      </c>
      <c r="K57" s="531">
        <f>'－167－'!O30</f>
        <v>88.1</v>
      </c>
      <c r="L57" s="531">
        <f>'－167－'!R30</f>
        <v>91</v>
      </c>
      <c r="M57" s="531">
        <f>'－167－'!U30</f>
        <v>90.5</v>
      </c>
      <c r="N57" s="417"/>
      <c r="O57" s="498"/>
      <c r="P57" s="498"/>
      <c r="Q57" s="498"/>
      <c r="R57" s="498"/>
      <c r="S57" s="498"/>
    </row>
    <row r="58" spans="4:19" x14ac:dyDescent="0.15">
      <c r="G58" s="454"/>
      <c r="H58" s="526" t="s">
        <v>162</v>
      </c>
      <c r="I58" s="531">
        <f>'－166－'!I31</f>
        <v>24.324586457070041</v>
      </c>
      <c r="J58" s="531">
        <f>'－166－'!L31</f>
        <v>23.618948180015977</v>
      </c>
      <c r="K58" s="531">
        <f>'－167－'!O31</f>
        <v>22.848999784071474</v>
      </c>
      <c r="L58" s="531">
        <f>'－167－'!R31</f>
        <v>23.627081097458476</v>
      </c>
      <c r="M58" s="531">
        <f>'－167－'!U31</f>
        <v>23.6</v>
      </c>
      <c r="N58" s="417"/>
      <c r="O58" s="498"/>
      <c r="P58" s="498"/>
      <c r="Q58" s="498"/>
      <c r="R58" s="498"/>
      <c r="S58" s="498"/>
    </row>
    <row r="59" spans="4:19" x14ac:dyDescent="0.15">
      <c r="G59" s="454"/>
      <c r="H59" s="526" t="s">
        <v>163</v>
      </c>
      <c r="I59" s="531">
        <f>'－166－'!I32</f>
        <v>23.424656258259137</v>
      </c>
      <c r="J59" s="531">
        <f>'－166－'!L32</f>
        <v>19.891492725488519</v>
      </c>
      <c r="K59" s="531">
        <f>'－167－'!O32</f>
        <v>18.445178147668244</v>
      </c>
      <c r="L59" s="531">
        <f>'－167－'!R32</f>
        <v>20.009218780040243</v>
      </c>
      <c r="M59" s="531">
        <f>'－167－'!U32</f>
        <v>19.899999999999999</v>
      </c>
      <c r="N59" s="417"/>
      <c r="O59" s="498"/>
      <c r="P59" s="498"/>
      <c r="Q59" s="498"/>
      <c r="R59" s="498"/>
      <c r="S59" s="498"/>
    </row>
    <row r="60" spans="4:19" x14ac:dyDescent="0.15">
      <c r="G60" s="454"/>
      <c r="H60" s="526" t="s">
        <v>17</v>
      </c>
      <c r="I60" s="531">
        <f>'－166－'!I33</f>
        <v>13.09022060932873</v>
      </c>
      <c r="J60" s="531">
        <f>'－166－'!L33</f>
        <v>11.975489845729264</v>
      </c>
      <c r="K60" s="531">
        <f>'－167－'!O33</f>
        <v>13.025227939758263</v>
      </c>
      <c r="L60" s="531">
        <f>'－167－'!R33</f>
        <v>12.011022820267369</v>
      </c>
      <c r="M60" s="531">
        <f>'－167－'!U33</f>
        <v>12</v>
      </c>
      <c r="N60" s="417"/>
      <c r="O60" s="498"/>
      <c r="P60" s="498"/>
      <c r="Q60" s="498"/>
      <c r="R60" s="498"/>
      <c r="S60" s="498"/>
    </row>
    <row r="61" spans="4:19" x14ac:dyDescent="0.15">
      <c r="G61" s="454"/>
      <c r="H61" s="526" t="s">
        <v>164</v>
      </c>
      <c r="I61" s="531">
        <f>'－166－'!I34</f>
        <v>17.854730111513682</v>
      </c>
      <c r="J61" s="531">
        <f>'－166－'!L34</f>
        <v>17.127620451089726</v>
      </c>
      <c r="K61" s="531">
        <f>'－167－'!O34</f>
        <v>15.863710789776</v>
      </c>
      <c r="L61" s="531">
        <f>'－167－'!R34</f>
        <v>15.066319797797393</v>
      </c>
      <c r="M61" s="531">
        <f>'－167－'!U34</f>
        <v>17.100000000000001</v>
      </c>
      <c r="N61" s="417"/>
      <c r="O61" s="498"/>
      <c r="P61" s="498"/>
      <c r="Q61" s="498"/>
      <c r="R61" s="498"/>
      <c r="S61" s="498"/>
    </row>
    <row r="62" spans="4:19" x14ac:dyDescent="0.15">
      <c r="G62" s="454"/>
      <c r="H62" s="417"/>
      <c r="I62" s="532"/>
      <c r="J62" s="532"/>
      <c r="K62" s="532"/>
      <c r="L62" s="532"/>
      <c r="M62" s="532"/>
      <c r="N62" s="417"/>
      <c r="O62" s="498"/>
      <c r="P62" s="498"/>
      <c r="Q62" s="498"/>
      <c r="R62" s="498"/>
      <c r="S62" s="498"/>
    </row>
    <row r="63" spans="4:19" x14ac:dyDescent="0.15">
      <c r="G63" s="454"/>
      <c r="H63" s="417"/>
      <c r="I63" s="532"/>
      <c r="J63" s="532"/>
      <c r="K63" s="532"/>
      <c r="L63" s="532"/>
      <c r="M63" s="532"/>
      <c r="N63" s="417"/>
      <c r="O63" s="498"/>
      <c r="P63" s="498"/>
      <c r="Q63" s="498"/>
      <c r="R63" s="498"/>
      <c r="S63" s="498"/>
    </row>
    <row r="64" spans="4:19" x14ac:dyDescent="0.15">
      <c r="G64" s="454"/>
      <c r="H64" s="417"/>
      <c r="I64" s="532"/>
      <c r="J64" s="532"/>
      <c r="K64" s="532"/>
      <c r="L64" s="532"/>
      <c r="M64" s="532"/>
      <c r="N64" s="417"/>
      <c r="O64" s="498"/>
      <c r="P64" s="498"/>
      <c r="Q64" s="498"/>
      <c r="R64" s="498"/>
      <c r="S64" s="498"/>
    </row>
    <row r="65" spans="2:19" x14ac:dyDescent="0.15">
      <c r="G65" s="454"/>
      <c r="H65" s="417"/>
      <c r="I65" s="532"/>
      <c r="J65" s="532"/>
      <c r="K65" s="532"/>
      <c r="L65" s="532"/>
      <c r="M65" s="532"/>
      <c r="N65" s="417"/>
      <c r="O65" s="498"/>
      <c r="P65" s="498"/>
      <c r="Q65" s="498"/>
      <c r="R65" s="498"/>
      <c r="S65" s="498"/>
    </row>
    <row r="66" spans="2:19" x14ac:dyDescent="0.15">
      <c r="G66" s="454"/>
      <c r="H66" s="417"/>
      <c r="I66" s="532"/>
      <c r="J66" s="532"/>
      <c r="K66" s="532"/>
      <c r="L66" s="532"/>
      <c r="M66" s="532"/>
      <c r="N66" s="417"/>
      <c r="O66" s="498"/>
      <c r="P66" s="498"/>
      <c r="Q66" s="498"/>
      <c r="R66" s="498"/>
      <c r="S66" s="498"/>
    </row>
    <row r="67" spans="2:19" x14ac:dyDescent="0.15">
      <c r="G67" s="498"/>
      <c r="H67" s="417"/>
      <c r="I67" s="417"/>
      <c r="J67" s="417"/>
      <c r="K67" s="417"/>
      <c r="L67" s="417"/>
      <c r="M67" s="417"/>
      <c r="N67" s="417"/>
      <c r="O67" s="498"/>
      <c r="P67" s="498"/>
      <c r="Q67" s="498"/>
      <c r="R67" s="498"/>
      <c r="S67" s="498"/>
    </row>
    <row r="68" spans="2:19" x14ac:dyDescent="0.15">
      <c r="G68" s="498"/>
      <c r="H68" s="417"/>
      <c r="I68" s="417"/>
      <c r="J68" s="417"/>
      <c r="K68" s="417"/>
      <c r="L68" s="417"/>
      <c r="M68" s="417"/>
      <c r="N68" s="417"/>
      <c r="O68" s="498"/>
      <c r="P68" s="498"/>
      <c r="Q68" s="498"/>
      <c r="R68" s="498"/>
      <c r="S68" s="498"/>
    </row>
    <row r="69" spans="2:19" x14ac:dyDescent="0.15">
      <c r="B69" s="22" t="s">
        <v>292</v>
      </c>
      <c r="G69" s="498"/>
      <c r="H69" s="417"/>
      <c r="I69" s="417"/>
      <c r="J69" s="417"/>
      <c r="K69" s="417"/>
      <c r="L69" s="417"/>
      <c r="M69" s="417"/>
      <c r="N69" s="417"/>
      <c r="O69" s="498"/>
      <c r="P69" s="498"/>
      <c r="Q69" s="498"/>
      <c r="R69" s="498"/>
      <c r="S69" s="498"/>
    </row>
    <row r="70" spans="2:19" x14ac:dyDescent="0.15">
      <c r="G70" s="498"/>
      <c r="H70" s="417"/>
      <c r="I70" s="417"/>
      <c r="J70" s="417"/>
      <c r="K70" s="417"/>
      <c r="L70" s="417"/>
      <c r="M70" s="417"/>
      <c r="N70" s="417"/>
      <c r="O70" s="498"/>
      <c r="P70" s="498"/>
      <c r="Q70" s="498"/>
      <c r="R70" s="498"/>
      <c r="S70" s="498"/>
    </row>
    <row r="71" spans="2:19" x14ac:dyDescent="0.15">
      <c r="G71" s="498"/>
      <c r="H71" s="533"/>
      <c r="I71" s="534"/>
      <c r="J71" s="417"/>
      <c r="K71" s="417"/>
      <c r="L71" s="417"/>
      <c r="M71" s="417"/>
      <c r="N71" s="417"/>
      <c r="O71" s="498"/>
      <c r="P71" s="498"/>
      <c r="Q71" s="498"/>
      <c r="R71" s="498"/>
      <c r="S71" s="498"/>
    </row>
    <row r="72" spans="2:19" x14ac:dyDescent="0.15">
      <c r="G72" s="498"/>
      <c r="H72" s="417"/>
      <c r="I72" s="535"/>
      <c r="J72" s="417"/>
      <c r="K72" s="417"/>
      <c r="L72" s="417"/>
      <c r="M72" s="417"/>
      <c r="N72" s="417"/>
      <c r="O72" s="498"/>
      <c r="P72" s="498"/>
      <c r="Q72" s="498"/>
      <c r="R72" s="498"/>
      <c r="S72" s="498"/>
    </row>
    <row r="73" spans="2:19" ht="13.2" x14ac:dyDescent="0.15">
      <c r="G73" s="498"/>
      <c r="H73" s="417"/>
      <c r="I73" s="536"/>
      <c r="J73" s="417"/>
      <c r="K73" s="417"/>
      <c r="L73" s="417"/>
      <c r="M73" s="417"/>
      <c r="N73" s="417"/>
      <c r="O73" s="498"/>
      <c r="P73" s="498"/>
      <c r="Q73" s="498"/>
      <c r="R73" s="498"/>
      <c r="S73" s="498"/>
    </row>
    <row r="74" spans="2:19" x14ac:dyDescent="0.15">
      <c r="G74" s="498"/>
      <c r="H74" s="537" t="s">
        <v>259</v>
      </c>
      <c r="I74" s="538"/>
      <c r="J74" s="417"/>
      <c r="K74" s="417"/>
      <c r="L74" s="417"/>
      <c r="M74" s="539" t="s">
        <v>445</v>
      </c>
      <c r="N74" s="417"/>
      <c r="O74" s="498"/>
      <c r="P74" s="498"/>
      <c r="Q74" s="498"/>
      <c r="R74" s="498"/>
      <c r="S74" s="498"/>
    </row>
    <row r="75" spans="2:19" ht="13.2" x14ac:dyDescent="0.15">
      <c r="G75" s="498"/>
      <c r="H75" s="540" t="s">
        <v>47</v>
      </c>
      <c r="I75" s="541">
        <f t="shared" ref="I75:I82" si="1">J75/$J$83*100</f>
        <v>27.183264565147102</v>
      </c>
      <c r="J75" s="542">
        <f>+N89</f>
        <v>16337005</v>
      </c>
      <c r="K75" s="543"/>
      <c r="L75" s="544" t="s">
        <v>34</v>
      </c>
      <c r="M75" s="539" t="s">
        <v>260</v>
      </c>
      <c r="N75" s="539" t="s">
        <v>261</v>
      </c>
      <c r="O75" s="498"/>
      <c r="P75" s="498"/>
      <c r="Q75" s="498"/>
      <c r="R75" s="498"/>
      <c r="S75" s="498"/>
    </row>
    <row r="76" spans="2:19" ht="13.2" x14ac:dyDescent="0.15">
      <c r="G76" s="498"/>
      <c r="H76" s="540" t="s">
        <v>53</v>
      </c>
      <c r="I76" s="541">
        <f t="shared" si="1"/>
        <v>1.7793626755206067</v>
      </c>
      <c r="J76" s="542">
        <f>+N96</f>
        <v>1069388</v>
      </c>
      <c r="K76" s="543"/>
      <c r="L76" s="545" t="s">
        <v>35</v>
      </c>
      <c r="M76" s="542">
        <f>'－159－'!P6</f>
        <v>16383301</v>
      </c>
      <c r="N76" s="542">
        <f>'－159－'!Q6</f>
        <v>16730939</v>
      </c>
      <c r="O76" s="498"/>
      <c r="P76" s="498"/>
      <c r="Q76" s="498"/>
      <c r="R76" s="498"/>
      <c r="S76" s="498"/>
    </row>
    <row r="77" spans="2:19" ht="13.2" x14ac:dyDescent="0.15">
      <c r="G77" s="498"/>
      <c r="H77" s="540" t="s">
        <v>262</v>
      </c>
      <c r="I77" s="541">
        <f t="shared" si="1"/>
        <v>9.3766776347009628</v>
      </c>
      <c r="J77" s="542">
        <f>+N85</f>
        <v>5635336</v>
      </c>
      <c r="K77" s="543"/>
      <c r="L77" s="545" t="s">
        <v>263</v>
      </c>
      <c r="M77" s="542">
        <f>'－159－'!P7</f>
        <v>185352</v>
      </c>
      <c r="N77" s="542">
        <f>'－159－'!Q7</f>
        <v>191765</v>
      </c>
      <c r="O77" s="498"/>
      <c r="P77" s="498"/>
      <c r="Q77" s="498"/>
      <c r="R77" s="498"/>
      <c r="S77" s="498"/>
    </row>
    <row r="78" spans="2:19" x14ac:dyDescent="0.15">
      <c r="G78" s="498"/>
      <c r="H78" s="418" t="s">
        <v>264</v>
      </c>
      <c r="I78" s="546">
        <f t="shared" si="1"/>
        <v>16.970554961059907</v>
      </c>
      <c r="J78" s="547">
        <f>SUM(N77:N84,N86,N90)</f>
        <v>10199218</v>
      </c>
      <c r="K78" s="548"/>
      <c r="L78" s="545" t="s">
        <v>37</v>
      </c>
      <c r="M78" s="542">
        <f>'－159－'!P8</f>
        <v>2649</v>
      </c>
      <c r="N78" s="542">
        <f>'－159－'!Q8</f>
        <v>2658</v>
      </c>
      <c r="O78" s="498"/>
      <c r="P78" s="498"/>
      <c r="Q78" s="498"/>
      <c r="R78" s="498"/>
      <c r="S78" s="498"/>
    </row>
    <row r="79" spans="2:19" x14ac:dyDescent="0.15">
      <c r="G79" s="498"/>
      <c r="H79" s="549" t="s">
        <v>265</v>
      </c>
      <c r="I79" s="550">
        <f t="shared" si="1"/>
        <v>4.7504358439212204</v>
      </c>
      <c r="J79" s="547">
        <f>SUM(N87:N88,N91:N92,N95)</f>
        <v>2854988</v>
      </c>
      <c r="K79" s="551" t="s">
        <v>498</v>
      </c>
      <c r="L79" s="545" t="s">
        <v>38</v>
      </c>
      <c r="M79" s="542">
        <f>'－159－'!P9</f>
        <v>33627</v>
      </c>
      <c r="N79" s="542">
        <f>'－159－'!Q9</f>
        <v>33622</v>
      </c>
      <c r="O79" s="498"/>
      <c r="P79" s="498"/>
      <c r="Q79" s="498"/>
      <c r="R79" s="498"/>
      <c r="S79" s="498"/>
    </row>
    <row r="80" spans="2:19" ht="13.2" x14ac:dyDescent="0.15">
      <c r="G80" s="498"/>
      <c r="H80" s="535" t="s">
        <v>50</v>
      </c>
      <c r="I80" s="541">
        <f t="shared" si="1"/>
        <v>9.9323362046164245</v>
      </c>
      <c r="J80" s="542">
        <f>+N93</f>
        <v>5969284</v>
      </c>
      <c r="K80" s="543"/>
      <c r="L80" s="545" t="s">
        <v>39</v>
      </c>
      <c r="M80" s="542">
        <f>'－159－'!P10</f>
        <v>37543</v>
      </c>
      <c r="N80" s="542">
        <f>'－159－'!Q10</f>
        <v>37530</v>
      </c>
      <c r="O80" s="498"/>
      <c r="P80" s="498"/>
      <c r="Q80" s="498"/>
      <c r="R80" s="498"/>
      <c r="S80" s="498"/>
    </row>
    <row r="81" spans="7:19" ht="13.2" x14ac:dyDescent="0.15">
      <c r="G81" s="498"/>
      <c r="H81" s="535" t="s">
        <v>51</v>
      </c>
      <c r="I81" s="541">
        <f t="shared" si="1"/>
        <v>2.1686338268127905</v>
      </c>
      <c r="J81" s="542">
        <f>+N94</f>
        <v>1303338</v>
      </c>
      <c r="K81" s="543"/>
      <c r="L81" s="545" t="s">
        <v>365</v>
      </c>
      <c r="M81" s="542">
        <f>'－159－'!P11</f>
        <v>262258</v>
      </c>
      <c r="N81" s="542">
        <f>'－159－'!Q11</f>
        <v>250859</v>
      </c>
      <c r="O81" s="498"/>
      <c r="P81" s="498"/>
      <c r="Q81" s="498"/>
      <c r="R81" s="498"/>
      <c r="S81" s="498"/>
    </row>
    <row r="82" spans="7:19" ht="13.2" x14ac:dyDescent="0.15">
      <c r="G82" s="498"/>
      <c r="H82" s="535" t="s">
        <v>35</v>
      </c>
      <c r="I82" s="541">
        <f t="shared" si="1"/>
        <v>27.838734288220984</v>
      </c>
      <c r="J82" s="542">
        <f>+N76</f>
        <v>16730939</v>
      </c>
      <c r="K82" s="543"/>
      <c r="L82" s="545" t="s">
        <v>40</v>
      </c>
      <c r="M82" s="542">
        <f>'－159－'!P12</f>
        <v>2814300</v>
      </c>
      <c r="N82" s="542">
        <f>'－159－'!Q12</f>
        <v>2814292</v>
      </c>
      <c r="O82" s="498"/>
      <c r="P82" s="498"/>
      <c r="Q82" s="498"/>
      <c r="R82" s="498"/>
      <c r="S82" s="498"/>
    </row>
    <row r="83" spans="7:19" ht="12" customHeight="1" x14ac:dyDescent="0.15">
      <c r="G83" s="498"/>
      <c r="H83" s="535"/>
      <c r="I83" s="541">
        <f>SUM(I75:I82)</f>
        <v>100</v>
      </c>
      <c r="J83" s="552">
        <f>SUM(J75:J82)</f>
        <v>60099496</v>
      </c>
      <c r="K83" s="553"/>
      <c r="L83" s="545" t="s">
        <v>41</v>
      </c>
      <c r="M83" s="542">
        <f>'－159－'!P13</f>
        <v>22438</v>
      </c>
      <c r="N83" s="542">
        <f>'－159－'!Q13</f>
        <v>20922</v>
      </c>
      <c r="O83" s="498"/>
      <c r="P83" s="498"/>
      <c r="Q83" s="498"/>
      <c r="R83" s="498"/>
      <c r="S83" s="498"/>
    </row>
    <row r="84" spans="7:19" ht="12" customHeight="1" x14ac:dyDescent="0.15">
      <c r="G84" s="498"/>
      <c r="H84" s="535"/>
      <c r="I84" s="553"/>
      <c r="J84" s="417"/>
      <c r="K84" s="417"/>
      <c r="L84" s="554" t="s">
        <v>42</v>
      </c>
      <c r="M84" s="542">
        <f>'－159－'!P14</f>
        <v>484744</v>
      </c>
      <c r="N84" s="542">
        <f>'－159－'!Q14</f>
        <v>484744</v>
      </c>
      <c r="O84" s="498"/>
      <c r="P84" s="498"/>
      <c r="Q84" s="498"/>
      <c r="R84" s="498"/>
      <c r="S84" s="498"/>
    </row>
    <row r="85" spans="7:19" x14ac:dyDescent="0.15">
      <c r="G85" s="498"/>
      <c r="H85" s="510" t="s">
        <v>344</v>
      </c>
      <c r="I85" s="553"/>
      <c r="J85" s="417"/>
      <c r="K85" s="417"/>
      <c r="L85" s="554" t="s">
        <v>266</v>
      </c>
      <c r="M85" s="542">
        <f>'－159－'!P15</f>
        <v>5571099</v>
      </c>
      <c r="N85" s="542">
        <f>'－159－'!Q15</f>
        <v>5635336</v>
      </c>
      <c r="O85" s="498"/>
      <c r="P85" s="498"/>
      <c r="Q85" s="498"/>
      <c r="R85" s="498"/>
      <c r="S85" s="498"/>
    </row>
    <row r="86" spans="7:19" x14ac:dyDescent="0.15">
      <c r="G86" s="498"/>
      <c r="H86" s="510" t="s">
        <v>345</v>
      </c>
      <c r="I86" s="417"/>
      <c r="J86" s="417"/>
      <c r="K86" s="417"/>
      <c r="L86" s="545" t="s">
        <v>44</v>
      </c>
      <c r="M86" s="542">
        <f>'－159－'!P16</f>
        <v>15000</v>
      </c>
      <c r="N86" s="542">
        <f>'－159－'!Q16</f>
        <v>10845</v>
      </c>
      <c r="O86" s="498"/>
      <c r="P86" s="498"/>
      <c r="Q86" s="498"/>
      <c r="R86" s="498"/>
      <c r="S86" s="498"/>
    </row>
    <row r="87" spans="7:19" x14ac:dyDescent="0.15">
      <c r="G87" s="498"/>
      <c r="H87" s="510" t="s">
        <v>346</v>
      </c>
      <c r="I87" s="417"/>
      <c r="J87" s="417"/>
      <c r="K87" s="417"/>
      <c r="L87" s="545" t="s">
        <v>45</v>
      </c>
      <c r="M87" s="542">
        <f>'－159－'!P17</f>
        <v>225429</v>
      </c>
      <c r="N87" s="542">
        <f>'－159－'!Q17</f>
        <v>227350</v>
      </c>
      <c r="O87" s="498"/>
      <c r="P87" s="498"/>
      <c r="Q87" s="498"/>
      <c r="R87" s="498"/>
      <c r="S87" s="498"/>
    </row>
    <row r="88" spans="7:19" x14ac:dyDescent="0.15">
      <c r="G88" s="498"/>
      <c r="H88" s="535"/>
      <c r="I88" s="553"/>
      <c r="J88" s="417"/>
      <c r="K88" s="417"/>
      <c r="L88" s="545" t="s">
        <v>46</v>
      </c>
      <c r="M88" s="542">
        <f>'－159－'!P18</f>
        <v>610423</v>
      </c>
      <c r="N88" s="542">
        <f>'－159－'!Q18</f>
        <v>615124</v>
      </c>
      <c r="O88" s="498"/>
      <c r="P88" s="498"/>
      <c r="Q88" s="498"/>
      <c r="R88" s="498"/>
      <c r="S88" s="498"/>
    </row>
    <row r="89" spans="7:19" x14ac:dyDescent="0.15">
      <c r="G89" s="498"/>
      <c r="H89" s="535"/>
      <c r="I89" s="553"/>
      <c r="J89" s="417"/>
      <c r="K89" s="417"/>
      <c r="L89" s="545" t="s">
        <v>47</v>
      </c>
      <c r="M89" s="542">
        <f>'－159－'!P19</f>
        <v>16932912</v>
      </c>
      <c r="N89" s="542">
        <f>'－159－'!Q19</f>
        <v>16337005</v>
      </c>
      <c r="O89" s="498"/>
      <c r="P89" s="498"/>
      <c r="Q89" s="498"/>
      <c r="R89" s="498"/>
      <c r="S89" s="498"/>
    </row>
    <row r="90" spans="7:19" x14ac:dyDescent="0.15">
      <c r="G90" s="498"/>
      <c r="H90" s="417"/>
      <c r="I90" s="417"/>
      <c r="J90" s="417"/>
      <c r="K90" s="417"/>
      <c r="L90" s="545" t="s">
        <v>48</v>
      </c>
      <c r="M90" s="542">
        <f>'－159－'!P20</f>
        <v>7013551</v>
      </c>
      <c r="N90" s="542">
        <f>'－159－'!Q20</f>
        <v>6351981</v>
      </c>
      <c r="O90" s="498"/>
      <c r="P90" s="498"/>
      <c r="Q90" s="498"/>
      <c r="R90" s="498"/>
      <c r="S90" s="498"/>
    </row>
    <row r="91" spans="7:19" x14ac:dyDescent="0.15">
      <c r="G91" s="498"/>
      <c r="H91" s="417"/>
      <c r="I91" s="555"/>
      <c r="J91" s="555"/>
      <c r="K91" s="417"/>
      <c r="L91" s="545" t="s">
        <v>49</v>
      </c>
      <c r="M91" s="542">
        <f>'－159－'!P21</f>
        <v>462031</v>
      </c>
      <c r="N91" s="542">
        <f>'－159－'!Q21</f>
        <v>427952</v>
      </c>
      <c r="O91" s="498"/>
      <c r="P91" s="498"/>
      <c r="Q91" s="498"/>
      <c r="R91" s="498"/>
      <c r="S91" s="498"/>
    </row>
    <row r="92" spans="7:19" ht="13.2" x14ac:dyDescent="0.15">
      <c r="G92" s="498"/>
      <c r="H92" s="417"/>
      <c r="I92" s="536"/>
      <c r="J92" s="536"/>
      <c r="K92" s="417"/>
      <c r="L92" s="545" t="s">
        <v>367</v>
      </c>
      <c r="M92" s="542">
        <f>'－159－'!P22</f>
        <v>905099</v>
      </c>
      <c r="N92" s="542">
        <f>'－159－'!Q22</f>
        <v>886938</v>
      </c>
      <c r="O92" s="498"/>
      <c r="P92" s="498"/>
      <c r="Q92" s="498"/>
      <c r="R92" s="498"/>
      <c r="S92" s="498"/>
    </row>
    <row r="93" spans="7:19" x14ac:dyDescent="0.15">
      <c r="G93" s="498"/>
      <c r="H93" s="499" t="s">
        <v>259</v>
      </c>
      <c r="I93" s="417"/>
      <c r="J93" s="417"/>
      <c r="K93" s="417"/>
      <c r="L93" s="545" t="s">
        <v>50</v>
      </c>
      <c r="M93" s="542">
        <f>'－159－'!P23</f>
        <v>7079736</v>
      </c>
      <c r="N93" s="542">
        <f>'－159－'!Q23</f>
        <v>5969284</v>
      </c>
      <c r="O93" s="498"/>
      <c r="P93" s="498"/>
      <c r="Q93" s="498"/>
      <c r="R93" s="498"/>
      <c r="S93" s="498"/>
    </row>
    <row r="94" spans="7:19" x14ac:dyDescent="0.15">
      <c r="G94" s="498"/>
      <c r="H94" s="508"/>
      <c r="I94" s="556" t="s">
        <v>267</v>
      </c>
      <c r="J94" s="556" t="s">
        <v>268</v>
      </c>
      <c r="K94" s="417"/>
      <c r="L94" s="545" t="s">
        <v>51</v>
      </c>
      <c r="M94" s="542">
        <f>'－159－'!P24</f>
        <v>1303339</v>
      </c>
      <c r="N94" s="542">
        <f>'－159－'!Q24</f>
        <v>1303338</v>
      </c>
      <c r="O94" s="498"/>
      <c r="P94" s="498"/>
      <c r="Q94" s="498"/>
      <c r="R94" s="498"/>
      <c r="S94" s="498"/>
    </row>
    <row r="95" spans="7:19" x14ac:dyDescent="0.15">
      <c r="G95" s="498"/>
      <c r="H95" s="556" t="s">
        <v>35</v>
      </c>
      <c r="I95" s="542">
        <f>M76</f>
        <v>16383301</v>
      </c>
      <c r="J95" s="542">
        <f>N76</f>
        <v>16730939</v>
      </c>
      <c r="K95" s="553"/>
      <c r="L95" s="545" t="s">
        <v>52</v>
      </c>
      <c r="M95" s="542">
        <f>'－159－'!P25</f>
        <v>568507</v>
      </c>
      <c r="N95" s="542">
        <f>'－159－'!Q25</f>
        <v>697624</v>
      </c>
      <c r="O95" s="498"/>
      <c r="P95" s="498"/>
      <c r="Q95" s="498"/>
      <c r="R95" s="498"/>
      <c r="S95" s="498"/>
    </row>
    <row r="96" spans="7:19" x14ac:dyDescent="0.15">
      <c r="G96" s="498"/>
      <c r="H96" s="556" t="s">
        <v>263</v>
      </c>
      <c r="I96" s="542">
        <f t="shared" ref="I96:J114" si="2">M77</f>
        <v>185352</v>
      </c>
      <c r="J96" s="542">
        <f t="shared" si="2"/>
        <v>191765</v>
      </c>
      <c r="K96" s="553"/>
      <c r="L96" s="545" t="s">
        <v>53</v>
      </c>
      <c r="M96" s="542">
        <f>'－159－'!P26</f>
        <v>1294088</v>
      </c>
      <c r="N96" s="542">
        <f>'－159－'!Q26</f>
        <v>1069388</v>
      </c>
      <c r="O96" s="498"/>
      <c r="P96" s="498"/>
      <c r="Q96" s="498"/>
      <c r="R96" s="498"/>
      <c r="S96" s="498"/>
    </row>
    <row r="97" spans="7:19" x14ac:dyDescent="0.15">
      <c r="G97" s="498"/>
      <c r="H97" s="556" t="s">
        <v>37</v>
      </c>
      <c r="I97" s="542">
        <f t="shared" si="2"/>
        <v>2649</v>
      </c>
      <c r="J97" s="542">
        <f t="shared" si="2"/>
        <v>2658</v>
      </c>
      <c r="K97" s="553"/>
      <c r="L97" s="553"/>
      <c r="M97" s="417"/>
      <c r="N97" s="417"/>
      <c r="O97" s="498"/>
      <c r="P97" s="498"/>
      <c r="Q97" s="498"/>
      <c r="R97" s="498"/>
      <c r="S97" s="498"/>
    </row>
    <row r="98" spans="7:19" x14ac:dyDescent="0.15">
      <c r="G98" s="498"/>
      <c r="H98" s="556" t="s">
        <v>38</v>
      </c>
      <c r="I98" s="542">
        <f t="shared" si="2"/>
        <v>33627</v>
      </c>
      <c r="J98" s="542">
        <f t="shared" si="2"/>
        <v>33622</v>
      </c>
      <c r="K98" s="553"/>
      <c r="L98" s="553"/>
      <c r="M98" s="417"/>
      <c r="N98" s="417"/>
      <c r="O98" s="498"/>
      <c r="P98" s="498"/>
      <c r="Q98" s="498"/>
      <c r="R98" s="498"/>
      <c r="S98" s="498"/>
    </row>
    <row r="99" spans="7:19" x14ac:dyDescent="0.15">
      <c r="G99" s="498"/>
      <c r="H99" s="556" t="s">
        <v>39</v>
      </c>
      <c r="I99" s="542">
        <f t="shared" si="2"/>
        <v>37543</v>
      </c>
      <c r="J99" s="542">
        <f t="shared" si="2"/>
        <v>37530</v>
      </c>
      <c r="K99" s="553"/>
      <c r="L99" s="553"/>
      <c r="M99" s="417"/>
      <c r="N99" s="417"/>
      <c r="O99" s="498"/>
      <c r="P99" s="498"/>
      <c r="Q99" s="498"/>
      <c r="R99" s="498"/>
      <c r="S99" s="498"/>
    </row>
    <row r="100" spans="7:19" x14ac:dyDescent="0.15">
      <c r="G100" s="498"/>
      <c r="H100" s="556" t="s">
        <v>364</v>
      </c>
      <c r="I100" s="542">
        <f t="shared" si="2"/>
        <v>262258</v>
      </c>
      <c r="J100" s="542">
        <f t="shared" si="2"/>
        <v>250859</v>
      </c>
      <c r="K100" s="553"/>
      <c r="L100" s="553"/>
      <c r="M100" s="417"/>
      <c r="N100" s="417"/>
      <c r="O100" s="498"/>
      <c r="P100" s="498"/>
      <c r="Q100" s="498"/>
      <c r="R100" s="498"/>
      <c r="S100" s="498"/>
    </row>
    <row r="101" spans="7:19" x14ac:dyDescent="0.15">
      <c r="G101" s="498"/>
      <c r="H101" s="556" t="s">
        <v>40</v>
      </c>
      <c r="I101" s="542">
        <f t="shared" si="2"/>
        <v>2814300</v>
      </c>
      <c r="J101" s="542">
        <f t="shared" si="2"/>
        <v>2814292</v>
      </c>
      <c r="K101" s="553"/>
      <c r="L101" s="553"/>
      <c r="M101" s="417"/>
      <c r="N101" s="417"/>
      <c r="O101" s="498"/>
      <c r="P101" s="498"/>
      <c r="Q101" s="498"/>
      <c r="R101" s="498"/>
      <c r="S101" s="498"/>
    </row>
    <row r="102" spans="7:19" x14ac:dyDescent="0.15">
      <c r="G102" s="498"/>
      <c r="H102" s="556" t="s">
        <v>41</v>
      </c>
      <c r="I102" s="542">
        <f t="shared" si="2"/>
        <v>22438</v>
      </c>
      <c r="J102" s="542">
        <f t="shared" si="2"/>
        <v>20922</v>
      </c>
      <c r="K102" s="553"/>
      <c r="L102" s="553"/>
      <c r="M102" s="417"/>
      <c r="N102" s="417"/>
      <c r="O102" s="498"/>
      <c r="P102" s="498"/>
      <c r="Q102" s="498"/>
      <c r="R102" s="498"/>
      <c r="S102" s="498"/>
    </row>
    <row r="103" spans="7:19" ht="84" x14ac:dyDescent="0.15">
      <c r="G103" s="498"/>
      <c r="H103" s="557" t="s">
        <v>368</v>
      </c>
      <c r="I103" s="542">
        <f t="shared" si="2"/>
        <v>484744</v>
      </c>
      <c r="J103" s="542">
        <f t="shared" si="2"/>
        <v>484744</v>
      </c>
      <c r="K103" s="553"/>
      <c r="L103" s="553"/>
      <c r="M103" s="417"/>
      <c r="N103" s="417"/>
      <c r="O103" s="498"/>
      <c r="P103" s="498"/>
      <c r="Q103" s="498"/>
      <c r="R103" s="498"/>
      <c r="S103" s="498"/>
    </row>
    <row r="104" spans="7:19" ht="60" x14ac:dyDescent="0.15">
      <c r="G104" s="498"/>
      <c r="H104" s="557" t="s">
        <v>369</v>
      </c>
      <c r="I104" s="542">
        <f t="shared" si="2"/>
        <v>5571099</v>
      </c>
      <c r="J104" s="542">
        <f t="shared" si="2"/>
        <v>5635336</v>
      </c>
      <c r="K104" s="553"/>
      <c r="L104" s="553"/>
      <c r="M104" s="417"/>
      <c r="N104" s="417"/>
      <c r="O104" s="498"/>
      <c r="P104" s="498"/>
      <c r="Q104" s="498"/>
      <c r="R104" s="498"/>
      <c r="S104" s="498"/>
    </row>
    <row r="105" spans="7:19" x14ac:dyDescent="0.15">
      <c r="G105" s="498"/>
      <c r="H105" s="556" t="s">
        <v>44</v>
      </c>
      <c r="I105" s="542">
        <f t="shared" si="2"/>
        <v>15000</v>
      </c>
      <c r="J105" s="542">
        <f t="shared" si="2"/>
        <v>10845</v>
      </c>
      <c r="K105" s="553"/>
      <c r="L105" s="553"/>
      <c r="M105" s="417"/>
      <c r="N105" s="417"/>
      <c r="O105" s="498"/>
      <c r="P105" s="498"/>
      <c r="Q105" s="498"/>
      <c r="R105" s="498"/>
      <c r="S105" s="498"/>
    </row>
    <row r="106" spans="7:19" x14ac:dyDescent="0.15">
      <c r="G106" s="498"/>
      <c r="H106" s="556" t="s">
        <v>45</v>
      </c>
      <c r="I106" s="542">
        <f t="shared" si="2"/>
        <v>225429</v>
      </c>
      <c r="J106" s="542">
        <f t="shared" si="2"/>
        <v>227350</v>
      </c>
      <c r="K106" s="553"/>
      <c r="L106" s="553"/>
      <c r="M106" s="417"/>
      <c r="N106" s="417"/>
      <c r="O106" s="498"/>
      <c r="P106" s="498"/>
      <c r="Q106" s="498"/>
      <c r="R106" s="498"/>
      <c r="S106" s="498"/>
    </row>
    <row r="107" spans="7:19" x14ac:dyDescent="0.15">
      <c r="G107" s="498"/>
      <c r="H107" s="556" t="s">
        <v>46</v>
      </c>
      <c r="I107" s="542">
        <f t="shared" si="2"/>
        <v>610423</v>
      </c>
      <c r="J107" s="542">
        <f t="shared" si="2"/>
        <v>615124</v>
      </c>
      <c r="K107" s="553"/>
      <c r="L107" s="553"/>
      <c r="M107" s="417"/>
      <c r="N107" s="417"/>
      <c r="O107" s="498"/>
      <c r="P107" s="498"/>
      <c r="Q107" s="498"/>
      <c r="R107" s="498"/>
      <c r="S107" s="498"/>
    </row>
    <row r="108" spans="7:19" x14ac:dyDescent="0.15">
      <c r="G108" s="498"/>
      <c r="H108" s="556" t="s">
        <v>47</v>
      </c>
      <c r="I108" s="542">
        <f t="shared" si="2"/>
        <v>16932912</v>
      </c>
      <c r="J108" s="542">
        <f t="shared" si="2"/>
        <v>16337005</v>
      </c>
      <c r="K108" s="553"/>
      <c r="L108" s="553"/>
      <c r="M108" s="417"/>
      <c r="N108" s="417"/>
      <c r="O108" s="498"/>
      <c r="P108" s="498"/>
      <c r="Q108" s="498"/>
      <c r="R108" s="498"/>
      <c r="S108" s="498"/>
    </row>
    <row r="109" spans="7:19" x14ac:dyDescent="0.15">
      <c r="G109" s="498"/>
      <c r="H109" s="556" t="s">
        <v>48</v>
      </c>
      <c r="I109" s="542">
        <f t="shared" si="2"/>
        <v>7013551</v>
      </c>
      <c r="J109" s="542">
        <f t="shared" si="2"/>
        <v>6351981</v>
      </c>
      <c r="K109" s="553"/>
      <c r="L109" s="553"/>
      <c r="M109" s="417"/>
      <c r="N109" s="417"/>
      <c r="O109" s="498"/>
      <c r="P109" s="498"/>
      <c r="Q109" s="498"/>
      <c r="R109" s="498"/>
      <c r="S109" s="498"/>
    </row>
    <row r="110" spans="7:19" x14ac:dyDescent="0.15">
      <c r="G110" s="498"/>
      <c r="H110" s="556" t="s">
        <v>49</v>
      </c>
      <c r="I110" s="558">
        <f t="shared" si="2"/>
        <v>462031</v>
      </c>
      <c r="J110" s="558">
        <f t="shared" si="2"/>
        <v>427952</v>
      </c>
      <c r="K110" s="553"/>
      <c r="L110" s="553"/>
      <c r="M110" s="417"/>
      <c r="N110" s="417"/>
      <c r="O110" s="498"/>
      <c r="P110" s="498"/>
      <c r="Q110" s="498"/>
      <c r="R110" s="498"/>
      <c r="S110" s="498"/>
    </row>
    <row r="111" spans="7:19" x14ac:dyDescent="0.15">
      <c r="G111" s="498"/>
      <c r="H111" s="556" t="s">
        <v>366</v>
      </c>
      <c r="I111" s="542">
        <f t="shared" si="2"/>
        <v>905099</v>
      </c>
      <c r="J111" s="542">
        <f t="shared" si="2"/>
        <v>886938</v>
      </c>
      <c r="K111" s="553"/>
      <c r="L111" s="417"/>
      <c r="M111" s="417"/>
      <c r="N111" s="417"/>
      <c r="O111" s="498"/>
      <c r="P111" s="498"/>
      <c r="Q111" s="498"/>
      <c r="R111" s="498"/>
      <c r="S111" s="498"/>
    </row>
    <row r="112" spans="7:19" x14ac:dyDescent="0.15">
      <c r="G112" s="498"/>
      <c r="H112" s="556" t="s">
        <v>50</v>
      </c>
      <c r="I112" s="542">
        <f t="shared" si="2"/>
        <v>7079736</v>
      </c>
      <c r="J112" s="542">
        <f t="shared" si="2"/>
        <v>5969284</v>
      </c>
      <c r="K112" s="553"/>
      <c r="L112" s="417"/>
      <c r="M112" s="417"/>
      <c r="N112" s="417"/>
      <c r="O112" s="498"/>
      <c r="P112" s="498"/>
      <c r="Q112" s="498"/>
      <c r="R112" s="498"/>
      <c r="S112" s="498"/>
    </row>
    <row r="113" spans="7:19" x14ac:dyDescent="0.15">
      <c r="G113" s="498"/>
      <c r="H113" s="556" t="s">
        <v>51</v>
      </c>
      <c r="I113" s="542">
        <f t="shared" si="2"/>
        <v>1303339</v>
      </c>
      <c r="J113" s="542">
        <f t="shared" si="2"/>
        <v>1303338</v>
      </c>
      <c r="K113" s="417"/>
      <c r="L113" s="417"/>
      <c r="M113" s="417"/>
      <c r="N113" s="417"/>
      <c r="O113" s="498"/>
      <c r="P113" s="498"/>
      <c r="Q113" s="498"/>
      <c r="R113" s="498"/>
      <c r="S113" s="498"/>
    </row>
    <row r="114" spans="7:19" x14ac:dyDescent="0.15">
      <c r="G114" s="498"/>
      <c r="H114" s="556" t="s">
        <v>52</v>
      </c>
      <c r="I114" s="542">
        <f t="shared" si="2"/>
        <v>568507</v>
      </c>
      <c r="J114" s="542">
        <f t="shared" si="2"/>
        <v>697624</v>
      </c>
      <c r="K114" s="417"/>
      <c r="L114" s="417"/>
      <c r="M114" s="417"/>
      <c r="N114" s="417"/>
      <c r="O114" s="498"/>
      <c r="P114" s="498"/>
      <c r="Q114" s="498"/>
      <c r="R114" s="498"/>
      <c r="S114" s="498"/>
    </row>
    <row r="115" spans="7:19" x14ac:dyDescent="0.15">
      <c r="G115" s="498"/>
      <c r="H115" s="556" t="s">
        <v>53</v>
      </c>
      <c r="I115" s="542">
        <f t="shared" ref="I115:J115" si="3">M96</f>
        <v>1294088</v>
      </c>
      <c r="J115" s="542">
        <f t="shared" si="3"/>
        <v>1069388</v>
      </c>
      <c r="K115" s="417"/>
      <c r="L115" s="417"/>
      <c r="M115" s="417"/>
      <c r="N115" s="417"/>
      <c r="O115" s="498"/>
      <c r="P115" s="498"/>
      <c r="Q115" s="498"/>
      <c r="R115" s="498"/>
      <c r="S115" s="498"/>
    </row>
    <row r="116" spans="7:19" x14ac:dyDescent="0.15">
      <c r="G116" s="498"/>
      <c r="H116" s="417"/>
      <c r="I116" s="559">
        <f>SUM(I95:I115)</f>
        <v>62207426</v>
      </c>
      <c r="J116" s="559">
        <f>SUM(J95:J115)</f>
        <v>60099496</v>
      </c>
      <c r="K116" s="417"/>
      <c r="L116" s="417"/>
      <c r="M116" s="417"/>
      <c r="N116" s="417"/>
      <c r="O116" s="498"/>
      <c r="P116" s="498"/>
      <c r="Q116" s="498"/>
      <c r="R116" s="498"/>
      <c r="S116" s="498"/>
    </row>
    <row r="117" spans="7:19" x14ac:dyDescent="0.15">
      <c r="G117" s="498"/>
      <c r="H117" s="417"/>
      <c r="I117" s="538"/>
      <c r="J117" s="417"/>
      <c r="K117" s="417"/>
      <c r="L117" s="417"/>
      <c r="M117" s="417"/>
      <c r="N117" s="417"/>
      <c r="O117" s="498"/>
      <c r="P117" s="498"/>
      <c r="Q117" s="498"/>
      <c r="R117" s="498"/>
      <c r="S117" s="498"/>
    </row>
    <row r="118" spans="7:19" x14ac:dyDescent="0.15">
      <c r="G118" s="498"/>
      <c r="H118" s="417"/>
      <c r="I118" s="417"/>
      <c r="J118" s="417"/>
      <c r="K118" s="417"/>
      <c r="L118" s="417"/>
      <c r="M118" s="417"/>
      <c r="N118" s="417"/>
      <c r="O118" s="498"/>
      <c r="P118" s="498"/>
      <c r="Q118" s="498"/>
      <c r="R118" s="498"/>
      <c r="S118" s="498"/>
    </row>
    <row r="119" spans="7:19" x14ac:dyDescent="0.15">
      <c r="G119" s="498"/>
      <c r="H119" s="417"/>
      <c r="I119" s="417"/>
      <c r="J119" s="417"/>
      <c r="K119" s="417"/>
      <c r="L119" s="417"/>
      <c r="M119" s="417"/>
      <c r="N119" s="417"/>
      <c r="O119" s="498"/>
      <c r="P119" s="498"/>
      <c r="Q119" s="498"/>
      <c r="R119" s="498"/>
      <c r="S119" s="498"/>
    </row>
    <row r="120" spans="7:19" x14ac:dyDescent="0.15">
      <c r="G120" s="498"/>
      <c r="H120" s="417"/>
      <c r="I120" s="417"/>
      <c r="J120" s="417"/>
      <c r="K120" s="417"/>
      <c r="L120" s="417"/>
      <c r="M120" s="417"/>
      <c r="N120" s="417"/>
      <c r="O120" s="498"/>
      <c r="P120" s="498"/>
      <c r="Q120" s="498"/>
      <c r="R120" s="498"/>
      <c r="S120" s="498"/>
    </row>
    <row r="121" spans="7:19" x14ac:dyDescent="0.15">
      <c r="G121" s="498"/>
      <c r="H121" s="417"/>
      <c r="I121" s="417"/>
      <c r="J121" s="417"/>
      <c r="K121" s="417"/>
      <c r="L121" s="417"/>
      <c r="M121" s="417"/>
      <c r="N121" s="417"/>
      <c r="O121" s="498"/>
      <c r="P121" s="498"/>
      <c r="Q121" s="498"/>
      <c r="R121" s="498"/>
      <c r="S121" s="498"/>
    </row>
    <row r="122" spans="7:19" x14ac:dyDescent="0.15">
      <c r="G122" s="498"/>
      <c r="H122" s="417"/>
      <c r="I122" s="417"/>
      <c r="J122" s="417"/>
      <c r="K122" s="417"/>
      <c r="L122" s="417"/>
      <c r="M122" s="417"/>
      <c r="N122" s="417"/>
      <c r="O122" s="498"/>
      <c r="P122" s="498"/>
      <c r="Q122" s="498"/>
      <c r="R122" s="498"/>
      <c r="S122" s="498"/>
    </row>
    <row r="123" spans="7:19" x14ac:dyDescent="0.15">
      <c r="G123" s="498"/>
      <c r="H123" s="417"/>
      <c r="I123" s="417"/>
      <c r="J123" s="417"/>
      <c r="K123" s="417"/>
      <c r="L123" s="417"/>
      <c r="M123" s="417"/>
      <c r="N123" s="417"/>
      <c r="O123" s="498"/>
      <c r="P123" s="498"/>
      <c r="Q123" s="498"/>
      <c r="R123" s="498"/>
      <c r="S123" s="498"/>
    </row>
    <row r="124" spans="7:19" x14ac:dyDescent="0.15">
      <c r="G124" s="498"/>
      <c r="H124" s="417"/>
      <c r="I124" s="417"/>
      <c r="J124" s="417"/>
      <c r="K124" s="417"/>
      <c r="L124" s="417"/>
      <c r="M124" s="417"/>
      <c r="N124" s="417"/>
      <c r="O124" s="498"/>
      <c r="P124" s="498"/>
      <c r="Q124" s="498"/>
      <c r="R124" s="498"/>
      <c r="S124" s="498"/>
    </row>
    <row r="125" spans="7:19" x14ac:dyDescent="0.15">
      <c r="G125" s="498"/>
      <c r="H125" s="417"/>
      <c r="I125" s="417"/>
      <c r="J125" s="417"/>
      <c r="K125" s="417"/>
      <c r="L125" s="417"/>
      <c r="M125" s="417"/>
      <c r="N125" s="417"/>
      <c r="O125" s="498"/>
      <c r="P125" s="498"/>
      <c r="Q125" s="498"/>
      <c r="R125" s="498"/>
      <c r="S125" s="498"/>
    </row>
    <row r="126" spans="7:19" x14ac:dyDescent="0.15">
      <c r="G126" s="498"/>
      <c r="H126" s="417"/>
      <c r="I126" s="417"/>
      <c r="J126" s="417"/>
      <c r="K126" s="417"/>
      <c r="L126" s="417"/>
      <c r="M126" s="417"/>
      <c r="N126" s="417"/>
      <c r="O126" s="498"/>
      <c r="P126" s="498"/>
      <c r="Q126" s="498"/>
      <c r="R126" s="498"/>
      <c r="S126" s="498"/>
    </row>
    <row r="127" spans="7:19" x14ac:dyDescent="0.15">
      <c r="G127" s="498"/>
      <c r="H127" s="417"/>
      <c r="I127" s="417"/>
      <c r="J127" s="417"/>
      <c r="K127" s="417"/>
      <c r="L127" s="417"/>
      <c r="M127" s="417"/>
      <c r="N127" s="417"/>
      <c r="O127" s="498"/>
      <c r="P127" s="498"/>
      <c r="Q127" s="498"/>
      <c r="R127" s="498"/>
      <c r="S127" s="498"/>
    </row>
    <row r="128" spans="7:19" x14ac:dyDescent="0.15">
      <c r="G128" s="498"/>
      <c r="H128" s="417"/>
      <c r="I128" s="417"/>
      <c r="J128" s="417"/>
      <c r="K128" s="417"/>
      <c r="L128" s="417"/>
      <c r="M128" s="417"/>
      <c r="N128" s="417"/>
      <c r="O128" s="498"/>
      <c r="P128" s="498"/>
      <c r="Q128" s="498"/>
      <c r="R128" s="498"/>
      <c r="S128" s="498"/>
    </row>
    <row r="129" spans="2:19" x14ac:dyDescent="0.15">
      <c r="G129" s="498"/>
      <c r="H129" s="417"/>
      <c r="I129" s="417"/>
      <c r="J129" s="417"/>
      <c r="K129" s="417"/>
      <c r="L129" s="417"/>
      <c r="M129" s="417"/>
      <c r="N129" s="417"/>
      <c r="O129" s="498"/>
      <c r="P129" s="498"/>
      <c r="Q129" s="498"/>
      <c r="R129" s="498"/>
      <c r="S129" s="498"/>
    </row>
    <row r="130" spans="2:19" x14ac:dyDescent="0.15">
      <c r="G130" s="498"/>
      <c r="H130" s="417"/>
      <c r="I130" s="417"/>
      <c r="J130" s="417"/>
      <c r="K130" s="417"/>
      <c r="L130" s="417"/>
      <c r="M130" s="417"/>
      <c r="N130" s="417"/>
      <c r="O130" s="498"/>
      <c r="P130" s="498"/>
      <c r="Q130" s="498"/>
      <c r="R130" s="498"/>
      <c r="S130" s="498"/>
    </row>
    <row r="131" spans="2:19" x14ac:dyDescent="0.15">
      <c r="G131" s="498"/>
      <c r="H131" s="417"/>
      <c r="I131" s="417"/>
      <c r="J131" s="417"/>
      <c r="K131" s="417"/>
      <c r="L131" s="417"/>
      <c r="M131" s="417"/>
      <c r="N131" s="417"/>
      <c r="O131" s="498"/>
      <c r="P131" s="498"/>
      <c r="Q131" s="498"/>
      <c r="R131" s="498"/>
      <c r="S131" s="498"/>
    </row>
    <row r="132" spans="2:19" x14ac:dyDescent="0.15">
      <c r="B132" s="22" t="s">
        <v>293</v>
      </c>
      <c r="G132" s="498"/>
      <c r="H132" s="417"/>
      <c r="I132" s="417"/>
      <c r="J132" s="417"/>
      <c r="K132" s="417"/>
      <c r="L132" s="417"/>
      <c r="M132" s="417"/>
      <c r="N132" s="417"/>
      <c r="O132" s="498"/>
      <c r="P132" s="498"/>
      <c r="Q132" s="498"/>
      <c r="R132" s="498"/>
      <c r="S132" s="498"/>
    </row>
    <row r="133" spans="2:19" x14ac:dyDescent="0.15">
      <c r="G133" s="498"/>
      <c r="H133" s="417"/>
      <c r="I133" s="417"/>
      <c r="J133" s="417"/>
      <c r="K133" s="417"/>
      <c r="L133" s="417"/>
      <c r="M133" s="417"/>
      <c r="N133" s="417"/>
      <c r="O133" s="498"/>
      <c r="P133" s="498"/>
      <c r="Q133" s="498"/>
      <c r="R133" s="498"/>
      <c r="S133" s="498"/>
    </row>
    <row r="134" spans="2:19" x14ac:dyDescent="0.15">
      <c r="G134" s="498"/>
      <c r="H134" s="417"/>
      <c r="I134" s="417"/>
      <c r="J134" s="417"/>
      <c r="K134" s="417"/>
      <c r="L134" s="417"/>
      <c r="M134" s="417"/>
      <c r="N134" s="417"/>
      <c r="O134" s="498"/>
      <c r="P134" s="498"/>
      <c r="Q134" s="498"/>
      <c r="R134" s="498"/>
      <c r="S134" s="498"/>
    </row>
    <row r="135" spans="2:19" x14ac:dyDescent="0.15">
      <c r="G135" s="498"/>
      <c r="H135" s="417"/>
      <c r="I135" s="417"/>
      <c r="J135" s="417"/>
      <c r="K135" s="417"/>
      <c r="L135" s="417"/>
      <c r="M135" s="417"/>
      <c r="N135" s="417"/>
      <c r="O135" s="498"/>
      <c r="P135" s="498"/>
      <c r="Q135" s="498"/>
      <c r="R135" s="498"/>
      <c r="S135" s="498"/>
    </row>
    <row r="136" spans="2:19" x14ac:dyDescent="0.15">
      <c r="G136" s="498"/>
      <c r="H136" s="417"/>
      <c r="I136" s="417"/>
      <c r="J136" s="417"/>
      <c r="K136" s="417"/>
      <c r="L136" s="417"/>
      <c r="M136" s="417"/>
      <c r="N136" s="417"/>
      <c r="O136" s="498"/>
      <c r="P136" s="498"/>
      <c r="Q136" s="498"/>
      <c r="R136" s="498"/>
      <c r="S136" s="498"/>
    </row>
    <row r="137" spans="2:19" x14ac:dyDescent="0.15">
      <c r="G137" s="498"/>
      <c r="H137" s="499" t="s">
        <v>282</v>
      </c>
      <c r="I137" s="417"/>
      <c r="J137" s="417"/>
      <c r="K137" s="417"/>
      <c r="L137" s="417"/>
      <c r="M137" s="417"/>
      <c r="N137" s="417"/>
      <c r="O137" s="498"/>
      <c r="P137" s="498"/>
      <c r="Q137" s="498"/>
      <c r="R137" s="498"/>
      <c r="S137" s="498"/>
    </row>
    <row r="138" spans="2:19" x14ac:dyDescent="0.15">
      <c r="G138" s="498"/>
      <c r="H138" s="560" t="s">
        <v>283</v>
      </c>
      <c r="I138" s="561">
        <f>+'－161－'!Q6</f>
        <v>58951747</v>
      </c>
      <c r="J138" s="562">
        <f>SUM(J139:J151)</f>
        <v>0.98451657420771588</v>
      </c>
      <c r="K138" s="417"/>
      <c r="L138" s="417"/>
      <c r="M138" s="417"/>
      <c r="N138" s="417"/>
      <c r="O138" s="498"/>
      <c r="P138" s="498"/>
      <c r="Q138" s="498"/>
      <c r="R138" s="498"/>
      <c r="S138" s="498"/>
    </row>
    <row r="139" spans="2:19" x14ac:dyDescent="0.15">
      <c r="G139" s="498"/>
      <c r="H139" s="560" t="s">
        <v>61</v>
      </c>
      <c r="I139" s="561">
        <f>+'－161－'!Q7</f>
        <v>347296</v>
      </c>
      <c r="J139" s="502">
        <f t="shared" ref="J139:J152" si="4">+I139/$I$138</f>
        <v>5.8911909769188012E-3</v>
      </c>
      <c r="K139" s="417"/>
      <c r="L139" s="417"/>
      <c r="M139" s="417"/>
      <c r="N139" s="417"/>
      <c r="O139" s="498"/>
      <c r="P139" s="498"/>
      <c r="Q139" s="498"/>
      <c r="R139" s="498"/>
      <c r="S139" s="498"/>
    </row>
    <row r="140" spans="2:19" x14ac:dyDescent="0.15">
      <c r="G140" s="498"/>
      <c r="H140" s="560" t="s">
        <v>62</v>
      </c>
      <c r="I140" s="561">
        <f>+'－161－'!Q8</f>
        <v>10087728</v>
      </c>
      <c r="J140" s="502">
        <f t="shared" si="4"/>
        <v>0.17111838941770463</v>
      </c>
      <c r="K140" s="417"/>
      <c r="L140" s="417"/>
      <c r="M140" s="417"/>
      <c r="N140" s="417"/>
      <c r="O140" s="498"/>
      <c r="P140" s="498"/>
      <c r="Q140" s="498"/>
      <c r="R140" s="498"/>
      <c r="S140" s="498"/>
    </row>
    <row r="141" spans="2:19" x14ac:dyDescent="0.15">
      <c r="G141" s="498"/>
      <c r="H141" s="560" t="s">
        <v>63</v>
      </c>
      <c r="I141" s="561">
        <f>+'－161－'!Q9</f>
        <v>31095590</v>
      </c>
      <c r="J141" s="502">
        <f>+I141/$I$138</f>
        <v>0.527475292632125</v>
      </c>
      <c r="K141" s="417"/>
      <c r="L141" s="417"/>
      <c r="M141" s="417"/>
      <c r="N141" s="417"/>
      <c r="O141" s="498"/>
      <c r="P141" s="498"/>
      <c r="Q141" s="498"/>
      <c r="R141" s="498"/>
      <c r="S141" s="498"/>
    </row>
    <row r="142" spans="2:19" x14ac:dyDescent="0.15">
      <c r="G142" s="498"/>
      <c r="H142" s="560" t="s">
        <v>64</v>
      </c>
      <c r="I142" s="561">
        <f>+'－161－'!Q10</f>
        <v>3528903</v>
      </c>
      <c r="J142" s="502">
        <f>+I142/$I$138</f>
        <v>5.9860872316472656E-2</v>
      </c>
      <c r="K142" s="417"/>
      <c r="L142" s="417"/>
      <c r="M142" s="417"/>
      <c r="N142" s="417"/>
      <c r="O142" s="498"/>
      <c r="P142" s="498"/>
      <c r="Q142" s="498"/>
      <c r="R142" s="498"/>
      <c r="S142" s="498"/>
    </row>
    <row r="143" spans="2:19" x14ac:dyDescent="0.15">
      <c r="G143" s="498"/>
      <c r="H143" s="560" t="s">
        <v>65</v>
      </c>
      <c r="I143" s="561">
        <f>+'－161－'!Q11</f>
        <v>27313</v>
      </c>
      <c r="J143" s="502">
        <f t="shared" si="4"/>
        <v>4.6331112121240442E-4</v>
      </c>
      <c r="K143" s="417"/>
      <c r="L143" s="417"/>
      <c r="M143" s="417"/>
      <c r="N143" s="417"/>
      <c r="O143" s="498"/>
      <c r="P143" s="498"/>
      <c r="Q143" s="498"/>
      <c r="R143" s="498"/>
      <c r="S143" s="498"/>
    </row>
    <row r="144" spans="2:19" x14ac:dyDescent="0.15">
      <c r="G144" s="498"/>
      <c r="H144" s="560" t="s">
        <v>66</v>
      </c>
      <c r="I144" s="561">
        <f>+'－161－'!Q12</f>
        <v>624790</v>
      </c>
      <c r="J144" s="502">
        <f t="shared" si="4"/>
        <v>1.0598328833240514E-2</v>
      </c>
      <c r="K144" s="417"/>
      <c r="L144" s="417"/>
      <c r="M144" s="417"/>
      <c r="N144" s="417"/>
      <c r="O144" s="498"/>
      <c r="P144" s="498"/>
      <c r="Q144" s="498"/>
      <c r="R144" s="498"/>
      <c r="S144" s="498"/>
    </row>
    <row r="145" spans="7:19" x14ac:dyDescent="0.15">
      <c r="G145" s="498"/>
      <c r="H145" s="560" t="s">
        <v>67</v>
      </c>
      <c r="I145" s="561">
        <f>+'－161－'!Q13</f>
        <v>281407</v>
      </c>
      <c r="J145" s="502">
        <f t="shared" si="4"/>
        <v>4.7735141759242521E-3</v>
      </c>
      <c r="K145" s="417"/>
      <c r="L145" s="417"/>
      <c r="M145" s="417"/>
      <c r="N145" s="417"/>
      <c r="O145" s="498"/>
      <c r="P145" s="498"/>
      <c r="Q145" s="498"/>
      <c r="R145" s="498"/>
      <c r="S145" s="498"/>
    </row>
    <row r="146" spans="7:19" x14ac:dyDescent="0.15">
      <c r="G146" s="498"/>
      <c r="H146" s="560" t="s">
        <v>68</v>
      </c>
      <c r="I146" s="561">
        <f>+'－161－'!Q14</f>
        <v>3290915</v>
      </c>
      <c r="J146" s="502">
        <f t="shared" si="4"/>
        <v>5.5823875753843226E-2</v>
      </c>
      <c r="K146" s="417"/>
      <c r="L146" s="417"/>
      <c r="M146" s="417"/>
      <c r="N146" s="417"/>
      <c r="O146" s="498"/>
      <c r="P146" s="498"/>
      <c r="Q146" s="498"/>
      <c r="R146" s="498"/>
      <c r="S146" s="498"/>
    </row>
    <row r="147" spans="7:19" x14ac:dyDescent="0.15">
      <c r="G147" s="498"/>
      <c r="H147" s="560" t="s">
        <v>69</v>
      </c>
      <c r="I147" s="561">
        <f>+'－161－'!Q15</f>
        <v>1000569</v>
      </c>
      <c r="J147" s="502">
        <f t="shared" si="4"/>
        <v>1.6972677671452212E-2</v>
      </c>
      <c r="K147" s="417"/>
      <c r="L147" s="417"/>
      <c r="M147" s="417"/>
      <c r="N147" s="417"/>
      <c r="O147" s="498"/>
      <c r="P147" s="498"/>
      <c r="Q147" s="498"/>
      <c r="R147" s="498"/>
      <c r="S147" s="498"/>
    </row>
    <row r="148" spans="7:19" x14ac:dyDescent="0.15">
      <c r="G148" s="498"/>
      <c r="H148" s="560" t="s">
        <v>70</v>
      </c>
      <c r="I148" s="561">
        <f>+'－161－'!Q16</f>
        <v>4912242</v>
      </c>
      <c r="J148" s="502">
        <f t="shared" si="4"/>
        <v>8.3326487338873947E-2</v>
      </c>
      <c r="K148" s="417"/>
      <c r="L148" s="417"/>
      <c r="M148" s="417"/>
      <c r="N148" s="417"/>
      <c r="O148" s="498"/>
      <c r="P148" s="498"/>
      <c r="Q148" s="498"/>
      <c r="R148" s="498"/>
      <c r="S148" s="498"/>
    </row>
    <row r="149" spans="7:19" x14ac:dyDescent="0.15">
      <c r="G149" s="498"/>
      <c r="H149" s="560" t="s">
        <v>71</v>
      </c>
      <c r="I149" s="561">
        <f>+'－161－'!Q17</f>
        <v>0</v>
      </c>
      <c r="J149" s="502">
        <f t="shared" si="4"/>
        <v>0</v>
      </c>
      <c r="K149" s="417"/>
      <c r="L149" s="417"/>
      <c r="M149" s="417"/>
      <c r="N149" s="417"/>
      <c r="O149" s="498"/>
      <c r="P149" s="498"/>
      <c r="Q149" s="498"/>
      <c r="R149" s="498"/>
      <c r="S149" s="498"/>
    </row>
    <row r="150" spans="7:19" x14ac:dyDescent="0.15">
      <c r="G150" s="498"/>
      <c r="H150" s="560" t="s">
        <v>17</v>
      </c>
      <c r="I150" s="561">
        <f>+'－161－'!Q18</f>
        <v>2842219</v>
      </c>
      <c r="J150" s="502">
        <f t="shared" si="4"/>
        <v>4.8212633969948335E-2</v>
      </c>
      <c r="K150" s="417"/>
      <c r="L150" s="417"/>
      <c r="M150" s="417"/>
      <c r="N150" s="417"/>
      <c r="O150" s="498"/>
      <c r="P150" s="498"/>
      <c r="Q150" s="498"/>
      <c r="R150" s="498"/>
      <c r="S150" s="498"/>
    </row>
    <row r="151" spans="7:19" x14ac:dyDescent="0.15">
      <c r="G151" s="498"/>
      <c r="H151" s="560" t="s">
        <v>370</v>
      </c>
      <c r="I151" s="561">
        <f>+'－161－'!Q19</f>
        <v>912775</v>
      </c>
      <c r="J151" s="502">
        <v>0</v>
      </c>
      <c r="K151" s="417"/>
      <c r="L151" s="417"/>
      <c r="M151" s="417"/>
      <c r="N151" s="417"/>
      <c r="O151" s="498"/>
      <c r="P151" s="498"/>
      <c r="Q151" s="498"/>
      <c r="R151" s="498"/>
      <c r="S151" s="498"/>
    </row>
    <row r="152" spans="7:19" x14ac:dyDescent="0.15">
      <c r="G152" s="498"/>
      <c r="H152" s="560" t="s">
        <v>72</v>
      </c>
      <c r="I152" s="561">
        <f>+'－161－'!Q20</f>
        <v>0</v>
      </c>
      <c r="J152" s="502">
        <f t="shared" si="4"/>
        <v>0</v>
      </c>
      <c r="K152" s="417"/>
      <c r="L152" s="417"/>
      <c r="M152" s="417"/>
      <c r="N152" s="417"/>
      <c r="O152" s="498"/>
      <c r="P152" s="498"/>
      <c r="Q152" s="498"/>
      <c r="R152" s="498"/>
      <c r="S152" s="498"/>
    </row>
    <row r="153" spans="7:19" x14ac:dyDescent="0.15">
      <c r="G153" s="498"/>
      <c r="H153" s="417" t="s">
        <v>343</v>
      </c>
      <c r="I153" s="563"/>
      <c r="J153" s="564"/>
      <c r="K153" s="417"/>
      <c r="L153" s="417"/>
      <c r="M153" s="417"/>
      <c r="N153" s="417"/>
      <c r="O153" s="498"/>
      <c r="P153" s="498"/>
      <c r="Q153" s="498"/>
      <c r="R153" s="498"/>
      <c r="S153" s="498"/>
    </row>
    <row r="154" spans="7:19" x14ac:dyDescent="0.15">
      <c r="G154" s="498"/>
      <c r="H154" s="417"/>
      <c r="I154" s="417"/>
      <c r="J154" s="417"/>
      <c r="K154" s="417"/>
      <c r="L154" s="417"/>
      <c r="M154" s="417"/>
      <c r="N154" s="417"/>
      <c r="O154" s="498"/>
      <c r="P154" s="498"/>
      <c r="Q154" s="498"/>
      <c r="R154" s="498"/>
      <c r="S154" s="498"/>
    </row>
    <row r="155" spans="7:19" x14ac:dyDescent="0.15">
      <c r="G155" s="498"/>
      <c r="H155" s="499" t="s">
        <v>269</v>
      </c>
      <c r="I155" s="510" t="s">
        <v>270</v>
      </c>
      <c r="J155" s="510" t="s">
        <v>268</v>
      </c>
      <c r="K155" s="417"/>
      <c r="L155" s="417"/>
      <c r="M155" s="417"/>
      <c r="N155" s="417"/>
      <c r="O155" s="498"/>
      <c r="P155" s="498"/>
      <c r="Q155" s="498"/>
      <c r="R155" s="498"/>
      <c r="S155" s="498"/>
    </row>
    <row r="156" spans="7:19" x14ac:dyDescent="0.15">
      <c r="G156" s="498"/>
      <c r="H156" s="560" t="s">
        <v>61</v>
      </c>
      <c r="I156" s="565">
        <f>+'－161－'!P7</f>
        <v>355090</v>
      </c>
      <c r="J156" s="565">
        <f>+'－161－'!Q7</f>
        <v>347296</v>
      </c>
      <c r="K156" s="417"/>
      <c r="L156" s="417"/>
      <c r="M156" s="417"/>
      <c r="N156" s="417"/>
      <c r="O156" s="498"/>
      <c r="P156" s="498"/>
      <c r="Q156" s="498"/>
      <c r="R156" s="498"/>
      <c r="S156" s="498"/>
    </row>
    <row r="157" spans="7:19" x14ac:dyDescent="0.15">
      <c r="G157" s="498"/>
      <c r="H157" s="560" t="s">
        <v>62</v>
      </c>
      <c r="I157" s="565">
        <f>+'－161－'!P8</f>
        <v>10350526</v>
      </c>
      <c r="J157" s="565">
        <f>+'－161－'!Q8</f>
        <v>10087728</v>
      </c>
      <c r="K157" s="417"/>
      <c r="L157" s="417"/>
      <c r="M157" s="417"/>
      <c r="N157" s="417"/>
      <c r="O157" s="498"/>
      <c r="P157" s="498"/>
      <c r="Q157" s="498"/>
      <c r="R157" s="498"/>
      <c r="S157" s="498"/>
    </row>
    <row r="158" spans="7:19" x14ac:dyDescent="0.15">
      <c r="G158" s="498"/>
      <c r="H158" s="560" t="s">
        <v>63</v>
      </c>
      <c r="I158" s="565">
        <f>+'－161－'!P9</f>
        <v>32448605</v>
      </c>
      <c r="J158" s="565">
        <f>+'－161－'!Q9</f>
        <v>31095590</v>
      </c>
      <c r="K158" s="417"/>
      <c r="L158" s="417"/>
      <c r="M158" s="417"/>
      <c r="N158" s="417"/>
      <c r="O158" s="498"/>
      <c r="P158" s="498"/>
      <c r="Q158" s="498"/>
      <c r="R158" s="498"/>
      <c r="S158" s="498"/>
    </row>
    <row r="159" spans="7:19" x14ac:dyDescent="0.15">
      <c r="G159" s="498"/>
      <c r="H159" s="560" t="s">
        <v>64</v>
      </c>
      <c r="I159" s="565">
        <f>+'－161－'!P10</f>
        <v>3965413</v>
      </c>
      <c r="J159" s="565">
        <f>+'－161－'!Q10</f>
        <v>3528903</v>
      </c>
      <c r="K159" s="417"/>
      <c r="L159" s="417"/>
      <c r="M159" s="417"/>
      <c r="N159" s="417"/>
      <c r="O159" s="498"/>
      <c r="P159" s="498"/>
      <c r="Q159" s="498"/>
      <c r="R159" s="498"/>
      <c r="S159" s="498"/>
    </row>
    <row r="160" spans="7:19" x14ac:dyDescent="0.15">
      <c r="G160" s="498"/>
      <c r="H160" s="560" t="s">
        <v>65</v>
      </c>
      <c r="I160" s="565">
        <f>+'－161－'!P11</f>
        <v>27558</v>
      </c>
      <c r="J160" s="565">
        <f>+'－161－'!Q11</f>
        <v>27313</v>
      </c>
      <c r="K160" s="417"/>
      <c r="L160" s="417"/>
      <c r="M160" s="417"/>
      <c r="N160" s="417"/>
      <c r="O160" s="498"/>
      <c r="P160" s="498"/>
      <c r="Q160" s="498"/>
      <c r="R160" s="498"/>
      <c r="S160" s="498"/>
    </row>
    <row r="161" spans="7:19" x14ac:dyDescent="0.15">
      <c r="G161" s="498"/>
      <c r="H161" s="560" t="s">
        <v>66</v>
      </c>
      <c r="I161" s="565">
        <f>+'－161－'!P12</f>
        <v>871255</v>
      </c>
      <c r="J161" s="565">
        <f>+'－161－'!Q12</f>
        <v>624790</v>
      </c>
      <c r="K161" s="417"/>
      <c r="L161" s="417"/>
      <c r="M161" s="417"/>
      <c r="N161" s="417"/>
      <c r="O161" s="498"/>
      <c r="P161" s="498"/>
      <c r="Q161" s="498"/>
      <c r="R161" s="498"/>
      <c r="S161" s="498"/>
    </row>
    <row r="162" spans="7:19" x14ac:dyDescent="0.15">
      <c r="G162" s="498"/>
      <c r="H162" s="560" t="s">
        <v>67</v>
      </c>
      <c r="I162" s="565">
        <f>+'－161－'!P13</f>
        <v>341335</v>
      </c>
      <c r="J162" s="565">
        <f>+'－161－'!Q13</f>
        <v>281407</v>
      </c>
      <c r="K162" s="417"/>
      <c r="L162" s="417"/>
      <c r="M162" s="417"/>
      <c r="N162" s="417"/>
      <c r="O162" s="498"/>
      <c r="P162" s="498"/>
      <c r="Q162" s="498"/>
      <c r="R162" s="498"/>
      <c r="S162" s="498"/>
    </row>
    <row r="163" spans="7:19" x14ac:dyDescent="0.15">
      <c r="G163" s="498"/>
      <c r="H163" s="560" t="s">
        <v>68</v>
      </c>
      <c r="I163" s="565">
        <f>+'－161－'!P14</f>
        <v>3671449</v>
      </c>
      <c r="J163" s="565">
        <f>+'－161－'!Q14</f>
        <v>3290915</v>
      </c>
      <c r="K163" s="417"/>
      <c r="L163" s="417"/>
      <c r="M163" s="417"/>
      <c r="N163" s="417"/>
      <c r="O163" s="498"/>
      <c r="P163" s="498"/>
      <c r="Q163" s="498"/>
      <c r="R163" s="498"/>
      <c r="S163" s="498"/>
    </row>
    <row r="164" spans="7:19" x14ac:dyDescent="0.15">
      <c r="G164" s="498"/>
      <c r="H164" s="560" t="s">
        <v>69</v>
      </c>
      <c r="I164" s="565">
        <f>+'－161－'!P15</f>
        <v>1034802</v>
      </c>
      <c r="J164" s="565">
        <f>+'－161－'!Q15</f>
        <v>1000569</v>
      </c>
      <c r="K164" s="417"/>
      <c r="L164" s="417"/>
      <c r="M164" s="417"/>
      <c r="N164" s="417"/>
      <c r="O164" s="498"/>
      <c r="P164" s="498"/>
      <c r="Q164" s="498"/>
      <c r="R164" s="498"/>
      <c r="S164" s="498"/>
    </row>
    <row r="165" spans="7:19" x14ac:dyDescent="0.15">
      <c r="G165" s="498"/>
      <c r="H165" s="560" t="s">
        <v>70</v>
      </c>
      <c r="I165" s="565">
        <f>+'－161－'!P16</f>
        <v>5295610</v>
      </c>
      <c r="J165" s="565">
        <f>+'－161－'!Q16</f>
        <v>4912242</v>
      </c>
      <c r="K165" s="417"/>
      <c r="L165" s="417"/>
      <c r="M165" s="417"/>
      <c r="N165" s="417"/>
      <c r="O165" s="498"/>
      <c r="P165" s="498"/>
      <c r="Q165" s="498"/>
      <c r="R165" s="498"/>
      <c r="S165" s="498"/>
    </row>
    <row r="166" spans="7:19" x14ac:dyDescent="0.15">
      <c r="G166" s="498"/>
      <c r="H166" s="560" t="s">
        <v>71</v>
      </c>
      <c r="I166" s="565">
        <f>+'－161－'!P17</f>
        <v>3</v>
      </c>
      <c r="J166" s="565">
        <f>+'－161－'!Q17</f>
        <v>0</v>
      </c>
      <c r="K166" s="417"/>
      <c r="L166" s="417"/>
      <c r="M166" s="417"/>
      <c r="N166" s="417"/>
      <c r="O166" s="498"/>
      <c r="P166" s="498"/>
      <c r="Q166" s="498"/>
      <c r="R166" s="498"/>
      <c r="S166" s="498"/>
    </row>
    <row r="167" spans="7:19" x14ac:dyDescent="0.15">
      <c r="G167" s="498"/>
      <c r="H167" s="560" t="s">
        <v>17</v>
      </c>
      <c r="I167" s="565">
        <f>+'－161－'!P18</f>
        <v>2844075</v>
      </c>
      <c r="J167" s="565">
        <f>+'－161－'!Q18</f>
        <v>2842219</v>
      </c>
      <c r="K167" s="417"/>
      <c r="L167" s="417"/>
      <c r="M167" s="417"/>
      <c r="N167" s="417"/>
      <c r="O167" s="498"/>
      <c r="P167" s="498"/>
      <c r="Q167" s="498"/>
      <c r="R167" s="498"/>
      <c r="S167" s="498"/>
    </row>
    <row r="168" spans="7:19" x14ac:dyDescent="0.15">
      <c r="G168" s="498"/>
      <c r="H168" s="560" t="s">
        <v>370</v>
      </c>
      <c r="I168" s="565">
        <f>+'－161－'!P19</f>
        <v>912776</v>
      </c>
      <c r="J168" s="565">
        <f>+'－161－'!Q19</f>
        <v>912775</v>
      </c>
      <c r="K168" s="417"/>
      <c r="L168" s="417"/>
      <c r="M168" s="417"/>
      <c r="N168" s="417"/>
      <c r="O168" s="498"/>
      <c r="P168" s="498"/>
      <c r="Q168" s="498"/>
      <c r="R168" s="498"/>
      <c r="S168" s="498"/>
    </row>
    <row r="169" spans="7:19" x14ac:dyDescent="0.15">
      <c r="G169" s="498"/>
      <c r="H169" s="560" t="s">
        <v>72</v>
      </c>
      <c r="I169" s="565">
        <f>+'－161－'!P20</f>
        <v>88929</v>
      </c>
      <c r="J169" s="565">
        <f>+'－161－'!Q20</f>
        <v>0</v>
      </c>
      <c r="K169" s="417"/>
      <c r="L169" s="417"/>
      <c r="M169" s="417"/>
      <c r="N169" s="417"/>
      <c r="O169" s="498"/>
      <c r="P169" s="498"/>
      <c r="Q169" s="498"/>
      <c r="R169" s="498"/>
      <c r="S169" s="498"/>
    </row>
    <row r="170" spans="7:19" x14ac:dyDescent="0.15">
      <c r="G170" s="498"/>
      <c r="H170" s="560" t="s">
        <v>34</v>
      </c>
      <c r="I170" s="565">
        <f>SUM(I156:I169)</f>
        <v>62207426</v>
      </c>
      <c r="J170" s="565">
        <f>SUM(J156:J169)</f>
        <v>58951747</v>
      </c>
      <c r="K170" s="417"/>
      <c r="L170" s="417"/>
      <c r="M170" s="417"/>
      <c r="N170" s="417"/>
      <c r="O170" s="498"/>
      <c r="P170" s="498"/>
      <c r="Q170" s="498"/>
      <c r="R170" s="498"/>
      <c r="S170" s="498"/>
    </row>
    <row r="171" spans="7:19" x14ac:dyDescent="0.15">
      <c r="G171" s="498"/>
      <c r="H171" s="417"/>
      <c r="I171" s="417"/>
      <c r="J171" s="417"/>
      <c r="K171" s="417"/>
      <c r="L171" s="417"/>
      <c r="M171" s="417"/>
      <c r="N171" s="417"/>
      <c r="O171" s="498"/>
      <c r="P171" s="498"/>
      <c r="Q171" s="498"/>
      <c r="R171" s="498"/>
      <c r="S171" s="498"/>
    </row>
    <row r="172" spans="7:19" x14ac:dyDescent="0.15">
      <c r="G172" s="454"/>
      <c r="H172" s="417"/>
      <c r="I172" s="417"/>
      <c r="J172" s="417"/>
      <c r="K172" s="417"/>
      <c r="L172" s="417"/>
      <c r="M172" s="417"/>
      <c r="N172" s="417"/>
      <c r="O172" s="498"/>
      <c r="P172" s="498"/>
      <c r="Q172" s="498"/>
      <c r="R172" s="498"/>
      <c r="S172" s="498"/>
    </row>
    <row r="173" spans="7:19" x14ac:dyDescent="0.15">
      <c r="G173" s="454"/>
      <c r="H173" s="417"/>
      <c r="I173" s="417"/>
      <c r="J173" s="417"/>
      <c r="K173" s="417"/>
      <c r="L173" s="417"/>
      <c r="M173" s="417"/>
      <c r="N173" s="417"/>
      <c r="O173" s="498"/>
      <c r="P173" s="498"/>
      <c r="Q173" s="498"/>
      <c r="R173" s="498"/>
      <c r="S173" s="498"/>
    </row>
    <row r="174" spans="7:19" x14ac:dyDescent="0.15">
      <c r="G174" s="454"/>
      <c r="H174" s="417"/>
      <c r="I174" s="417"/>
      <c r="J174" s="417"/>
      <c r="K174" s="417"/>
      <c r="L174" s="417"/>
      <c r="M174" s="417"/>
      <c r="N174" s="417"/>
      <c r="O174" s="498"/>
      <c r="P174" s="498"/>
      <c r="Q174" s="498"/>
      <c r="R174" s="498"/>
      <c r="S174" s="498"/>
    </row>
    <row r="175" spans="7:19" x14ac:dyDescent="0.15">
      <c r="G175" s="454"/>
      <c r="H175" s="417"/>
      <c r="I175" s="417"/>
      <c r="J175" s="417"/>
      <c r="K175" s="417"/>
      <c r="L175" s="417"/>
      <c r="M175" s="417"/>
      <c r="N175" s="417"/>
      <c r="O175" s="498"/>
      <c r="P175" s="498"/>
      <c r="Q175" s="498"/>
      <c r="R175" s="498"/>
      <c r="S175" s="498"/>
    </row>
    <row r="176" spans="7:19" x14ac:dyDescent="0.15">
      <c r="G176" s="454"/>
      <c r="H176" s="417"/>
      <c r="I176" s="417"/>
      <c r="J176" s="417"/>
      <c r="K176" s="417"/>
      <c r="L176" s="417"/>
      <c r="M176" s="417"/>
      <c r="N176" s="417"/>
      <c r="O176" s="498"/>
      <c r="P176" s="498"/>
      <c r="Q176" s="498"/>
      <c r="R176" s="498"/>
      <c r="S176" s="498"/>
    </row>
    <row r="177" spans="7:19" x14ac:dyDescent="0.15">
      <c r="G177" s="454"/>
      <c r="H177" s="417"/>
      <c r="I177" s="417"/>
      <c r="J177" s="417"/>
      <c r="K177" s="417"/>
      <c r="L177" s="417"/>
      <c r="M177" s="417"/>
      <c r="N177" s="417"/>
      <c r="O177" s="498"/>
      <c r="P177" s="498"/>
      <c r="Q177" s="498"/>
      <c r="R177" s="498"/>
      <c r="S177" s="498"/>
    </row>
    <row r="178" spans="7:19" x14ac:dyDescent="0.15">
      <c r="G178" s="454"/>
      <c r="H178" s="417"/>
      <c r="I178" s="417"/>
      <c r="J178" s="417"/>
      <c r="K178" s="417"/>
      <c r="L178" s="417"/>
      <c r="M178" s="417"/>
      <c r="N178" s="417"/>
      <c r="O178" s="498"/>
      <c r="P178" s="498"/>
      <c r="Q178" s="498"/>
      <c r="R178" s="498"/>
      <c r="S178" s="498"/>
    </row>
    <row r="179" spans="7:19" x14ac:dyDescent="0.15">
      <c r="G179" s="454"/>
      <c r="H179" s="417"/>
      <c r="I179" s="417"/>
      <c r="J179" s="417"/>
      <c r="K179" s="417"/>
      <c r="L179" s="417"/>
      <c r="M179" s="417"/>
      <c r="N179" s="417"/>
      <c r="O179" s="498"/>
      <c r="P179" s="498"/>
      <c r="Q179" s="498"/>
      <c r="R179" s="498"/>
      <c r="S179" s="498"/>
    </row>
    <row r="180" spans="7:19" x14ac:dyDescent="0.15">
      <c r="G180" s="454"/>
      <c r="H180" s="417"/>
      <c r="I180" s="417"/>
      <c r="J180" s="417"/>
      <c r="K180" s="417"/>
      <c r="L180" s="417"/>
      <c r="M180" s="417"/>
      <c r="N180" s="417"/>
      <c r="O180" s="498"/>
      <c r="P180" s="498"/>
      <c r="Q180" s="498"/>
      <c r="R180" s="498"/>
      <c r="S180" s="498"/>
    </row>
    <row r="181" spans="7:19" x14ac:dyDescent="0.15">
      <c r="G181" s="454"/>
      <c r="H181" s="417"/>
      <c r="I181" s="417"/>
      <c r="J181" s="417"/>
      <c r="K181" s="417"/>
      <c r="L181" s="417"/>
      <c r="M181" s="417"/>
      <c r="N181" s="417"/>
      <c r="O181" s="498"/>
      <c r="P181" s="498"/>
      <c r="Q181" s="498"/>
      <c r="R181" s="498"/>
      <c r="S181" s="498"/>
    </row>
    <row r="182" spans="7:19" x14ac:dyDescent="0.15">
      <c r="G182" s="454"/>
      <c r="H182" s="417"/>
      <c r="I182" s="417"/>
      <c r="J182" s="417"/>
      <c r="K182" s="417"/>
      <c r="L182" s="417"/>
      <c r="M182" s="417"/>
      <c r="N182" s="417"/>
      <c r="O182" s="498"/>
      <c r="P182" s="498"/>
      <c r="Q182" s="498"/>
      <c r="R182" s="498"/>
      <c r="S182" s="498"/>
    </row>
    <row r="183" spans="7:19" x14ac:dyDescent="0.15">
      <c r="G183" s="454"/>
      <c r="H183" s="417"/>
      <c r="I183" s="417"/>
      <c r="J183" s="417"/>
      <c r="K183" s="417"/>
      <c r="L183" s="417"/>
      <c r="M183" s="417"/>
      <c r="N183" s="417"/>
      <c r="O183" s="498"/>
      <c r="P183" s="498"/>
      <c r="Q183" s="498"/>
      <c r="R183" s="498"/>
      <c r="S183" s="498"/>
    </row>
    <row r="184" spans="7:19" x14ac:dyDescent="0.15">
      <c r="G184" s="454"/>
      <c r="H184" s="417"/>
      <c r="I184" s="417"/>
      <c r="J184" s="417"/>
      <c r="K184" s="417"/>
      <c r="L184" s="417"/>
      <c r="M184" s="417"/>
      <c r="N184" s="417"/>
      <c r="O184" s="498"/>
      <c r="P184" s="498"/>
      <c r="Q184" s="498"/>
      <c r="R184" s="498"/>
      <c r="S184" s="498"/>
    </row>
    <row r="185" spans="7:19" x14ac:dyDescent="0.15">
      <c r="G185" s="454"/>
      <c r="H185" s="417"/>
      <c r="I185" s="417"/>
      <c r="J185" s="417"/>
      <c r="K185" s="417"/>
      <c r="L185" s="417"/>
      <c r="M185" s="417"/>
      <c r="N185" s="417"/>
      <c r="O185" s="498"/>
      <c r="P185" s="498"/>
      <c r="Q185" s="498"/>
      <c r="R185" s="498"/>
      <c r="S185" s="498"/>
    </row>
    <row r="186" spans="7:19" x14ac:dyDescent="0.15">
      <c r="G186" s="454"/>
      <c r="H186" s="417"/>
      <c r="I186" s="417"/>
      <c r="J186" s="417"/>
      <c r="K186" s="417"/>
      <c r="L186" s="417"/>
      <c r="M186" s="417"/>
      <c r="N186" s="417"/>
      <c r="O186" s="498"/>
      <c r="P186" s="498"/>
      <c r="Q186" s="498"/>
      <c r="R186" s="498"/>
      <c r="S186" s="498"/>
    </row>
    <row r="187" spans="7:19" x14ac:dyDescent="0.15">
      <c r="G187" s="454"/>
      <c r="H187" s="417"/>
      <c r="I187" s="417"/>
      <c r="J187" s="417"/>
      <c r="K187" s="417"/>
      <c r="L187" s="417"/>
      <c r="M187" s="417"/>
      <c r="N187" s="417"/>
      <c r="O187" s="498"/>
      <c r="P187" s="498"/>
      <c r="Q187" s="498"/>
      <c r="R187" s="498"/>
      <c r="S187" s="498"/>
    </row>
    <row r="188" spans="7:19" x14ac:dyDescent="0.15">
      <c r="G188" s="454"/>
      <c r="H188" s="417"/>
      <c r="I188" s="417"/>
      <c r="J188" s="417"/>
      <c r="K188" s="417"/>
      <c r="L188" s="417"/>
      <c r="M188" s="417"/>
      <c r="N188" s="417"/>
      <c r="O188" s="498"/>
      <c r="P188" s="498"/>
      <c r="Q188" s="498"/>
      <c r="R188" s="498"/>
      <c r="S188" s="498"/>
    </row>
    <row r="189" spans="7:19" x14ac:dyDescent="0.15">
      <c r="G189" s="454"/>
      <c r="H189" s="417"/>
      <c r="I189" s="417"/>
      <c r="J189" s="417"/>
      <c r="K189" s="417"/>
      <c r="L189" s="417"/>
      <c r="M189" s="417"/>
      <c r="N189" s="417"/>
      <c r="O189" s="498"/>
      <c r="P189" s="498"/>
      <c r="Q189" s="498"/>
      <c r="R189" s="498"/>
      <c r="S189" s="498"/>
    </row>
    <row r="190" spans="7:19" x14ac:dyDescent="0.15">
      <c r="G190" s="454"/>
      <c r="H190" s="417"/>
      <c r="I190" s="417"/>
      <c r="J190" s="417"/>
      <c r="K190" s="417"/>
      <c r="L190" s="417"/>
      <c r="M190" s="417"/>
      <c r="N190" s="417"/>
      <c r="O190" s="498"/>
      <c r="P190" s="498"/>
      <c r="Q190" s="498"/>
      <c r="R190" s="498"/>
      <c r="S190" s="498"/>
    </row>
    <row r="191" spans="7:19" x14ac:dyDescent="0.15">
      <c r="G191" s="454"/>
      <c r="H191" s="417"/>
      <c r="I191" s="417"/>
      <c r="J191" s="417"/>
      <c r="K191" s="417"/>
      <c r="L191" s="417"/>
      <c r="M191" s="417"/>
      <c r="N191" s="417"/>
      <c r="O191" s="498"/>
      <c r="P191" s="498"/>
      <c r="Q191" s="498"/>
      <c r="R191" s="498"/>
      <c r="S191" s="498"/>
    </row>
    <row r="192" spans="7:19" x14ac:dyDescent="0.15">
      <c r="G192" s="454"/>
      <c r="H192" s="417"/>
      <c r="I192" s="417"/>
      <c r="J192" s="417"/>
      <c r="K192" s="417"/>
      <c r="L192" s="417"/>
      <c r="M192" s="417"/>
      <c r="N192" s="417"/>
      <c r="O192" s="498"/>
      <c r="P192" s="498"/>
      <c r="Q192" s="498"/>
      <c r="R192" s="498"/>
      <c r="S192" s="498"/>
    </row>
    <row r="193" spans="2:19" x14ac:dyDescent="0.15">
      <c r="G193" s="454"/>
      <c r="H193" s="417"/>
      <c r="I193" s="417"/>
      <c r="J193" s="417"/>
      <c r="K193" s="417"/>
      <c r="L193" s="417"/>
      <c r="M193" s="417"/>
      <c r="N193" s="417"/>
      <c r="O193" s="498"/>
      <c r="P193" s="498"/>
      <c r="Q193" s="498"/>
      <c r="R193" s="498"/>
      <c r="S193" s="498"/>
    </row>
    <row r="194" spans="2:19" x14ac:dyDescent="0.15">
      <c r="G194" s="454"/>
      <c r="H194" s="417"/>
      <c r="I194" s="417"/>
      <c r="J194" s="417"/>
      <c r="K194" s="417"/>
      <c r="L194" s="417"/>
      <c r="M194" s="417"/>
      <c r="N194" s="417"/>
      <c r="O194" s="498"/>
      <c r="P194" s="498"/>
      <c r="Q194" s="498"/>
      <c r="R194" s="498"/>
      <c r="S194" s="498"/>
    </row>
    <row r="195" spans="2:19" x14ac:dyDescent="0.15">
      <c r="G195" s="454"/>
      <c r="H195" s="417"/>
      <c r="I195" s="417"/>
      <c r="J195" s="417"/>
      <c r="K195" s="417"/>
      <c r="L195" s="417"/>
      <c r="M195" s="417"/>
      <c r="N195" s="417"/>
      <c r="O195" s="498"/>
      <c r="P195" s="498"/>
      <c r="Q195" s="498"/>
      <c r="R195" s="498"/>
      <c r="S195" s="498"/>
    </row>
    <row r="196" spans="2:19" x14ac:dyDescent="0.15">
      <c r="G196" s="454"/>
      <c r="H196" s="417"/>
      <c r="I196" s="417"/>
      <c r="J196" s="417"/>
      <c r="K196" s="417"/>
      <c r="L196" s="417"/>
      <c r="M196" s="417"/>
      <c r="N196" s="417"/>
      <c r="O196" s="498"/>
      <c r="P196" s="498"/>
      <c r="Q196" s="498"/>
      <c r="R196" s="498"/>
      <c r="S196" s="498"/>
    </row>
    <row r="197" spans="2:19" x14ac:dyDescent="0.15">
      <c r="G197" s="454"/>
      <c r="H197" s="417"/>
      <c r="I197" s="417"/>
      <c r="J197" s="417"/>
      <c r="K197" s="417"/>
      <c r="L197" s="417"/>
      <c r="M197" s="417"/>
      <c r="N197" s="417"/>
      <c r="O197" s="498"/>
      <c r="P197" s="498"/>
      <c r="Q197" s="498"/>
      <c r="R197" s="498"/>
      <c r="S197" s="498"/>
    </row>
    <row r="198" spans="2:19" x14ac:dyDescent="0.15">
      <c r="G198" s="454"/>
      <c r="H198" s="417"/>
      <c r="I198" s="417"/>
      <c r="J198" s="417"/>
      <c r="K198" s="417"/>
      <c r="L198" s="417"/>
      <c r="M198" s="417"/>
      <c r="N198" s="417"/>
      <c r="O198" s="498"/>
      <c r="P198" s="498"/>
      <c r="Q198" s="498"/>
      <c r="R198" s="498"/>
      <c r="S198" s="498"/>
    </row>
    <row r="199" spans="2:19" x14ac:dyDescent="0.15">
      <c r="G199" s="454"/>
      <c r="H199" s="417"/>
      <c r="I199" s="417"/>
      <c r="J199" s="417"/>
      <c r="K199" s="417"/>
      <c r="L199" s="417"/>
      <c r="M199" s="417"/>
      <c r="N199" s="417"/>
      <c r="O199" s="498"/>
      <c r="P199" s="498"/>
      <c r="Q199" s="498"/>
      <c r="R199" s="498"/>
      <c r="S199" s="498"/>
    </row>
    <row r="200" spans="2:19" x14ac:dyDescent="0.15">
      <c r="G200" s="454"/>
      <c r="H200" s="417"/>
      <c r="I200" s="417"/>
      <c r="J200" s="417"/>
      <c r="K200" s="417"/>
      <c r="L200" s="417"/>
      <c r="M200" s="417"/>
      <c r="N200" s="417"/>
      <c r="O200" s="498"/>
      <c r="P200" s="498"/>
      <c r="Q200" s="498"/>
      <c r="R200" s="498"/>
      <c r="S200" s="498"/>
    </row>
    <row r="201" spans="2:19" x14ac:dyDescent="0.15">
      <c r="G201" s="454"/>
      <c r="H201" s="417"/>
      <c r="I201" s="417"/>
      <c r="J201" s="417"/>
      <c r="K201" s="417"/>
      <c r="L201" s="417"/>
      <c r="M201" s="417"/>
      <c r="N201" s="417"/>
      <c r="O201" s="498"/>
      <c r="P201" s="498"/>
      <c r="Q201" s="498"/>
      <c r="R201" s="498"/>
      <c r="S201" s="498"/>
    </row>
    <row r="202" spans="2:19" x14ac:dyDescent="0.15">
      <c r="G202" s="454"/>
      <c r="H202" s="417"/>
      <c r="I202" s="417"/>
      <c r="J202" s="417"/>
      <c r="K202" s="417"/>
      <c r="L202" s="417"/>
      <c r="M202" s="417"/>
      <c r="N202" s="417"/>
      <c r="O202" s="498"/>
      <c r="P202" s="498"/>
      <c r="Q202" s="498"/>
      <c r="R202" s="498"/>
      <c r="S202" s="498"/>
    </row>
    <row r="203" spans="2:19" x14ac:dyDescent="0.15">
      <c r="B203" s="22" t="s">
        <v>294</v>
      </c>
      <c r="D203" s="21"/>
      <c r="E203" s="22" t="s">
        <v>295</v>
      </c>
      <c r="G203" s="454"/>
      <c r="H203" s="417"/>
      <c r="I203" s="417"/>
      <c r="J203" s="417"/>
      <c r="K203" s="417"/>
      <c r="L203" s="417"/>
      <c r="M203" s="417"/>
      <c r="N203" s="417"/>
      <c r="O203" s="498"/>
      <c r="P203" s="498"/>
      <c r="Q203" s="498"/>
      <c r="R203" s="498"/>
      <c r="S203" s="498"/>
    </row>
    <row r="204" spans="2:19" x14ac:dyDescent="0.15">
      <c r="B204" s="21" t="s">
        <v>296</v>
      </c>
      <c r="E204" s="21" t="s">
        <v>296</v>
      </c>
      <c r="G204" s="454"/>
      <c r="H204" s="417"/>
      <c r="I204" s="417"/>
      <c r="J204" s="417"/>
      <c r="K204" s="539"/>
      <c r="L204" s="417"/>
      <c r="M204" s="566"/>
      <c r="N204" s="566"/>
      <c r="O204" s="498"/>
      <c r="P204" s="498"/>
      <c r="Q204" s="498"/>
      <c r="R204" s="498"/>
      <c r="S204" s="498"/>
    </row>
    <row r="205" spans="2:19" x14ac:dyDescent="0.15">
      <c r="G205" s="454"/>
      <c r="H205" s="417"/>
      <c r="I205" s="417"/>
      <c r="J205" s="417"/>
      <c r="K205" s="417"/>
      <c r="L205" s="417"/>
      <c r="M205" s="566"/>
      <c r="N205" s="566"/>
      <c r="O205" s="498"/>
      <c r="P205" s="498"/>
      <c r="Q205" s="498"/>
      <c r="R205" s="498"/>
      <c r="S205" s="498"/>
    </row>
    <row r="206" spans="2:19" x14ac:dyDescent="0.15">
      <c r="G206" s="454"/>
      <c r="H206" s="417"/>
      <c r="I206" s="417"/>
      <c r="J206" s="539"/>
      <c r="K206" s="417"/>
      <c r="L206" s="417"/>
      <c r="M206" s="566"/>
      <c r="N206" s="566"/>
      <c r="O206" s="498"/>
      <c r="P206" s="498"/>
      <c r="Q206" s="498"/>
      <c r="R206" s="498"/>
      <c r="S206" s="498"/>
    </row>
    <row r="207" spans="2:19" x14ac:dyDescent="0.15">
      <c r="G207" s="454"/>
      <c r="H207" s="417"/>
      <c r="I207" s="417"/>
      <c r="J207" s="417"/>
      <c r="K207" s="417"/>
      <c r="L207" s="417"/>
      <c r="M207" s="566"/>
      <c r="N207" s="566"/>
      <c r="O207" s="498"/>
      <c r="P207" s="498"/>
      <c r="Q207" s="498"/>
      <c r="R207" s="498"/>
      <c r="S207" s="498"/>
    </row>
    <row r="208" spans="2:19" x14ac:dyDescent="0.15">
      <c r="G208" s="454"/>
      <c r="H208" s="417"/>
      <c r="I208" s="417"/>
      <c r="J208" s="417"/>
      <c r="K208" s="417"/>
      <c r="L208" s="526"/>
      <c r="M208" s="566"/>
      <c r="N208" s="566"/>
      <c r="O208" s="498"/>
      <c r="P208" s="498"/>
      <c r="Q208" s="498"/>
      <c r="R208" s="498"/>
      <c r="S208" s="498"/>
    </row>
    <row r="209" spans="7:19" x14ac:dyDescent="0.15">
      <c r="G209" s="454"/>
      <c r="H209" s="567">
        <v>-87</v>
      </c>
      <c r="I209" s="417"/>
      <c r="J209" s="417"/>
      <c r="K209" s="417"/>
      <c r="L209" s="526"/>
      <c r="M209" s="534"/>
      <c r="N209" s="534"/>
      <c r="O209" s="498"/>
      <c r="P209" s="498"/>
      <c r="Q209" s="498"/>
      <c r="R209" s="498"/>
      <c r="S209" s="498"/>
    </row>
    <row r="210" spans="7:19" x14ac:dyDescent="0.15">
      <c r="G210" s="454"/>
      <c r="H210" s="417"/>
      <c r="I210" s="417" t="str">
        <f>'－163－'!D14</f>
        <v>令和2年度</v>
      </c>
      <c r="J210" s="417" t="str">
        <f>'－163－'!G14</f>
        <v>令和3年度</v>
      </c>
      <c r="K210" s="417" t="str">
        <f>'－163－'!J14</f>
        <v>令和4年度</v>
      </c>
      <c r="L210" s="417" t="str">
        <f>'－163－'!M14</f>
        <v>令和5年度</v>
      </c>
      <c r="M210" s="566"/>
      <c r="N210" s="566"/>
      <c r="O210" s="498"/>
      <c r="P210" s="498"/>
      <c r="Q210" s="498"/>
      <c r="R210" s="498"/>
      <c r="S210" s="498"/>
    </row>
    <row r="211" spans="7:19" x14ac:dyDescent="0.15">
      <c r="G211" s="454"/>
      <c r="H211" s="526" t="s">
        <v>82</v>
      </c>
      <c r="I211" s="568">
        <f>'－163－'!D18</f>
        <v>6781613</v>
      </c>
      <c r="J211" s="568">
        <f>'－163－'!G18</f>
        <v>6515845</v>
      </c>
      <c r="K211" s="568">
        <f>'－163－'!J18</f>
        <v>6732925</v>
      </c>
      <c r="L211" s="569">
        <f>'－163－'!M18</f>
        <v>6809337</v>
      </c>
      <c r="M211" s="534"/>
      <c r="N211" s="534"/>
      <c r="O211" s="498"/>
      <c r="P211" s="498"/>
      <c r="Q211" s="498"/>
      <c r="R211" s="498"/>
      <c r="S211" s="498"/>
    </row>
    <row r="212" spans="7:19" x14ac:dyDescent="0.15">
      <c r="G212" s="454"/>
      <c r="H212" s="526" t="s">
        <v>85</v>
      </c>
      <c r="I212" s="568">
        <f>'－163－'!D21</f>
        <v>7458723</v>
      </c>
      <c r="J212" s="568">
        <f>'－163－'!G21</f>
        <v>7302308</v>
      </c>
      <c r="K212" s="568">
        <f>'－163－'!J21</f>
        <v>8156746</v>
      </c>
      <c r="L212" s="569">
        <f>'－163－'!M21</f>
        <v>8227408</v>
      </c>
      <c r="M212" s="566"/>
      <c r="N212" s="566"/>
      <c r="O212" s="498"/>
      <c r="P212" s="498"/>
      <c r="Q212" s="498"/>
      <c r="R212" s="498"/>
      <c r="S212" s="498"/>
    </row>
    <row r="213" spans="7:19" x14ac:dyDescent="0.15">
      <c r="G213" s="454"/>
      <c r="H213" s="526" t="s">
        <v>89</v>
      </c>
      <c r="I213" s="568">
        <f>'－163－'!D23</f>
        <v>2179182</v>
      </c>
      <c r="J213" s="568">
        <f>'－163－'!G23</f>
        <v>2291931</v>
      </c>
      <c r="K213" s="568">
        <f>'－163－'!J23</f>
        <v>2571609</v>
      </c>
      <c r="L213" s="570">
        <f>'－163－'!M23</f>
        <v>1166992</v>
      </c>
      <c r="M213" s="417"/>
      <c r="N213" s="417"/>
      <c r="O213" s="498"/>
      <c r="P213" s="498"/>
      <c r="Q213" s="498"/>
      <c r="R213" s="498"/>
      <c r="S213" s="498"/>
    </row>
    <row r="214" spans="7:19" x14ac:dyDescent="0.15">
      <c r="G214" s="454"/>
      <c r="H214" s="526" t="s">
        <v>271</v>
      </c>
      <c r="I214" s="568">
        <f>'－163－'!D22+'－163－'!D24</f>
        <v>425096</v>
      </c>
      <c r="J214" s="568">
        <f>'－163－'!G22+'－163－'!G24</f>
        <v>443017</v>
      </c>
      <c r="K214" s="568">
        <f>'－163－'!J22+'－163－'!J24</f>
        <v>455559</v>
      </c>
      <c r="L214" s="570">
        <f>'－163－'!M22+'－163－'!M24</f>
        <v>463241</v>
      </c>
      <c r="M214" s="417"/>
      <c r="N214" s="417"/>
      <c r="O214" s="498"/>
      <c r="P214" s="498"/>
      <c r="Q214" s="498"/>
      <c r="R214" s="498"/>
      <c r="S214" s="498"/>
    </row>
    <row r="215" spans="7:19" x14ac:dyDescent="0.15">
      <c r="G215" s="454"/>
      <c r="H215" s="417"/>
      <c r="I215" s="417"/>
      <c r="J215" s="417"/>
      <c r="K215" s="417"/>
      <c r="L215" s="571"/>
      <c r="M215" s="417"/>
      <c r="N215" s="417"/>
      <c r="O215" s="498"/>
      <c r="P215" s="498"/>
      <c r="Q215" s="498"/>
      <c r="R215" s="498"/>
      <c r="S215" s="498"/>
    </row>
    <row r="216" spans="7:19" x14ac:dyDescent="0.15">
      <c r="G216" s="454"/>
      <c r="H216" s="417"/>
      <c r="I216" s="417"/>
      <c r="J216" s="417"/>
      <c r="K216" s="417"/>
      <c r="L216" s="534" t="s">
        <v>334</v>
      </c>
      <c r="M216" s="417"/>
      <c r="N216" s="417"/>
      <c r="O216" s="498"/>
      <c r="P216" s="498"/>
      <c r="Q216" s="498"/>
      <c r="R216" s="498"/>
      <c r="S216" s="498"/>
    </row>
    <row r="217" spans="7:19" x14ac:dyDescent="0.15">
      <c r="G217" s="454"/>
      <c r="H217" s="417"/>
      <c r="I217" s="417"/>
      <c r="J217" s="417"/>
      <c r="K217" s="417"/>
      <c r="L217" s="534"/>
      <c r="M217" s="417"/>
      <c r="N217" s="417"/>
      <c r="O217" s="498"/>
      <c r="P217" s="498"/>
      <c r="Q217" s="498"/>
      <c r="R217" s="498"/>
      <c r="S217" s="498"/>
    </row>
    <row r="218" spans="7:19" x14ac:dyDescent="0.15">
      <c r="G218" s="454"/>
      <c r="H218" s="417"/>
      <c r="I218" s="417"/>
      <c r="J218" s="417"/>
      <c r="K218" s="417"/>
      <c r="L218" s="534"/>
      <c r="M218" s="417"/>
      <c r="N218" s="417"/>
      <c r="O218" s="498"/>
      <c r="P218" s="498"/>
      <c r="Q218" s="498"/>
      <c r="R218" s="498"/>
      <c r="S218" s="498"/>
    </row>
    <row r="219" spans="7:19" x14ac:dyDescent="0.15">
      <c r="G219" s="454"/>
      <c r="H219" s="567">
        <v>-88</v>
      </c>
      <c r="I219" s="417"/>
      <c r="J219" s="417"/>
      <c r="K219" s="417"/>
      <c r="L219" s="417"/>
      <c r="M219" s="417"/>
      <c r="N219" s="417"/>
      <c r="O219" s="498"/>
      <c r="P219" s="498"/>
      <c r="Q219" s="498"/>
      <c r="R219" s="498"/>
      <c r="S219" s="498"/>
    </row>
    <row r="220" spans="7:19" x14ac:dyDescent="0.15">
      <c r="G220" s="454"/>
      <c r="H220" s="417"/>
      <c r="I220" s="417" t="str">
        <f>'－163－'!M14</f>
        <v>令和5年度</v>
      </c>
      <c r="J220" s="417"/>
      <c r="K220" s="417"/>
      <c r="L220" s="417"/>
      <c r="M220" s="417"/>
      <c r="N220" s="417"/>
      <c r="O220" s="498"/>
      <c r="P220" s="498"/>
      <c r="Q220" s="498"/>
      <c r="R220" s="498"/>
      <c r="S220" s="498"/>
    </row>
    <row r="221" spans="7:19" x14ac:dyDescent="0.15">
      <c r="G221" s="454"/>
      <c r="H221" s="526" t="s">
        <v>82</v>
      </c>
      <c r="I221" s="569">
        <f>'－163－'!M18</f>
        <v>6809337</v>
      </c>
      <c r="J221" s="572">
        <f>I221/I226</f>
        <v>0.40855258823765173</v>
      </c>
      <c r="K221" s="566"/>
      <c r="L221" s="417"/>
      <c r="M221" s="417"/>
      <c r="N221" s="417"/>
      <c r="O221" s="498"/>
      <c r="P221" s="498"/>
      <c r="Q221" s="498"/>
      <c r="R221" s="498"/>
      <c r="S221" s="498"/>
    </row>
    <row r="222" spans="7:19" x14ac:dyDescent="0.15">
      <c r="G222" s="454"/>
      <c r="H222" s="526" t="s">
        <v>85</v>
      </c>
      <c r="I222" s="569">
        <f>'－163－'!M21</f>
        <v>8227408</v>
      </c>
      <c r="J222" s="572">
        <f>I222/I226</f>
        <v>0.49363525889336385</v>
      </c>
      <c r="K222" s="566"/>
      <c r="L222" s="417"/>
      <c r="M222" s="417"/>
      <c r="N222" s="417"/>
      <c r="O222" s="498"/>
      <c r="P222" s="498"/>
      <c r="Q222" s="498"/>
      <c r="R222" s="498"/>
      <c r="S222" s="498"/>
    </row>
    <row r="223" spans="7:19" x14ac:dyDescent="0.15">
      <c r="G223" s="454"/>
      <c r="H223" s="526" t="s">
        <v>88</v>
      </c>
      <c r="I223" s="569">
        <f>'－163－'!M22</f>
        <v>456341</v>
      </c>
      <c r="J223" s="572">
        <f>I223/I226</f>
        <v>2.7379948542561226E-2</v>
      </c>
      <c r="K223" s="566"/>
      <c r="L223" s="417"/>
      <c r="M223" s="573"/>
      <c r="N223" s="568"/>
      <c r="O223" s="498"/>
      <c r="P223" s="498"/>
      <c r="Q223" s="498"/>
      <c r="R223" s="498"/>
      <c r="S223" s="498"/>
    </row>
    <row r="224" spans="7:19" x14ac:dyDescent="0.15">
      <c r="G224" s="454"/>
      <c r="H224" s="574" t="s">
        <v>272</v>
      </c>
      <c r="I224" s="570">
        <f>'－163－'!M23</f>
        <v>1166992</v>
      </c>
      <c r="J224" s="572">
        <f>I224/I226</f>
        <v>7.0018212059798718E-2</v>
      </c>
      <c r="K224" s="566"/>
      <c r="L224" s="417"/>
      <c r="M224" s="417"/>
      <c r="N224" s="417"/>
      <c r="O224" s="498"/>
      <c r="P224" s="498"/>
      <c r="Q224" s="498"/>
      <c r="R224" s="498"/>
      <c r="S224" s="498"/>
    </row>
    <row r="225" spans="2:19" x14ac:dyDescent="0.15">
      <c r="G225" s="454"/>
      <c r="H225" s="560" t="s">
        <v>90</v>
      </c>
      <c r="I225" s="570">
        <f>'－163－'!M24</f>
        <v>6900</v>
      </c>
      <c r="J225" s="575">
        <f>I225/I226</f>
        <v>4.1399226662445945E-4</v>
      </c>
      <c r="K225" s="566"/>
      <c r="L225" s="417"/>
      <c r="M225" s="417"/>
      <c r="N225" s="417"/>
      <c r="O225" s="498"/>
      <c r="P225" s="498"/>
      <c r="Q225" s="498"/>
      <c r="R225" s="498"/>
      <c r="S225" s="498"/>
    </row>
    <row r="226" spans="2:19" x14ac:dyDescent="0.15">
      <c r="G226" s="454"/>
      <c r="H226" s="417" t="s">
        <v>283</v>
      </c>
      <c r="I226" s="576">
        <f>SUM(I221:I225)</f>
        <v>16666978</v>
      </c>
      <c r="J226" s="575">
        <f>SUM(J221:J225)</f>
        <v>1</v>
      </c>
      <c r="K226" s="417"/>
      <c r="L226" s="417"/>
      <c r="M226" s="417"/>
      <c r="N226" s="417"/>
      <c r="O226" s="498"/>
      <c r="P226" s="498"/>
      <c r="Q226" s="498"/>
      <c r="R226" s="498"/>
      <c r="S226" s="498"/>
    </row>
    <row r="227" spans="2:19" x14ac:dyDescent="0.15">
      <c r="G227" s="454"/>
      <c r="H227" s="417"/>
      <c r="I227" s="417"/>
      <c r="J227" s="417"/>
      <c r="K227" s="417"/>
      <c r="L227" s="417"/>
      <c r="M227" s="417"/>
      <c r="N227" s="417"/>
      <c r="O227" s="498"/>
      <c r="P227" s="498"/>
      <c r="Q227" s="498"/>
      <c r="R227" s="498"/>
      <c r="S227" s="498"/>
    </row>
    <row r="228" spans="2:19" x14ac:dyDescent="0.15">
      <c r="G228" s="454"/>
      <c r="H228" s="417" t="s">
        <v>343</v>
      </c>
      <c r="I228" s="417"/>
      <c r="J228" s="417"/>
      <c r="K228" s="417"/>
      <c r="L228" s="417"/>
      <c r="M228" s="417"/>
      <c r="N228" s="417"/>
      <c r="O228" s="498"/>
      <c r="P228" s="498"/>
      <c r="Q228" s="498"/>
      <c r="R228" s="498"/>
      <c r="S228" s="498"/>
    </row>
    <row r="229" spans="2:19" x14ac:dyDescent="0.15">
      <c r="G229" s="454"/>
      <c r="H229" s="568"/>
      <c r="I229" s="577"/>
      <c r="J229" s="568"/>
      <c r="K229" s="577"/>
      <c r="L229" s="568"/>
      <c r="M229" s="417"/>
      <c r="N229" s="417"/>
      <c r="O229" s="498"/>
      <c r="P229" s="498"/>
      <c r="Q229" s="498"/>
      <c r="R229" s="498"/>
      <c r="S229" s="498"/>
    </row>
    <row r="230" spans="2:19" x14ac:dyDescent="0.15">
      <c r="G230" s="454"/>
      <c r="H230" s="417"/>
      <c r="I230" s="417"/>
      <c r="J230" s="417"/>
      <c r="K230" s="417"/>
      <c r="L230" s="417"/>
      <c r="M230" s="417"/>
      <c r="N230" s="417"/>
      <c r="O230" s="498"/>
      <c r="P230" s="498"/>
      <c r="Q230" s="498"/>
      <c r="R230" s="498"/>
      <c r="S230" s="498"/>
    </row>
    <row r="231" spans="2:19" x14ac:dyDescent="0.15">
      <c r="G231" s="454"/>
      <c r="H231" s="417"/>
      <c r="I231" s="417"/>
      <c r="J231" s="417"/>
      <c r="K231" s="417"/>
      <c r="L231" s="417"/>
      <c r="M231" s="417"/>
      <c r="N231" s="417"/>
      <c r="O231" s="498"/>
      <c r="P231" s="498"/>
      <c r="Q231" s="498"/>
      <c r="R231" s="498"/>
      <c r="S231" s="498"/>
    </row>
    <row r="232" spans="2:19" x14ac:dyDescent="0.15">
      <c r="G232" s="454"/>
      <c r="H232" s="417"/>
      <c r="I232" s="417"/>
      <c r="J232" s="417"/>
      <c r="K232" s="417"/>
      <c r="L232" s="417"/>
      <c r="M232" s="417"/>
      <c r="N232" s="417"/>
      <c r="O232" s="498"/>
      <c r="P232" s="498"/>
      <c r="Q232" s="498"/>
      <c r="R232" s="498"/>
      <c r="S232" s="498"/>
    </row>
    <row r="233" spans="2:19" x14ac:dyDescent="0.15">
      <c r="G233" s="454"/>
      <c r="H233" s="417"/>
      <c r="I233" s="417"/>
      <c r="J233" s="417"/>
      <c r="K233" s="417"/>
      <c r="L233" s="417"/>
      <c r="M233" s="417"/>
      <c r="N233" s="417"/>
      <c r="O233" s="498"/>
      <c r="P233" s="498"/>
      <c r="Q233" s="498"/>
      <c r="R233" s="498"/>
      <c r="S233" s="498"/>
    </row>
    <row r="234" spans="2:19" x14ac:dyDescent="0.15">
      <c r="G234" s="454"/>
      <c r="H234" s="417"/>
      <c r="I234" s="417"/>
      <c r="J234" s="417"/>
      <c r="K234" s="417"/>
      <c r="L234" s="417"/>
      <c r="M234" s="417"/>
      <c r="N234" s="417"/>
      <c r="O234" s="498"/>
      <c r="P234" s="498"/>
      <c r="Q234" s="498"/>
      <c r="R234" s="498"/>
      <c r="S234" s="498"/>
    </row>
    <row r="235" spans="2:19" x14ac:dyDescent="0.15">
      <c r="G235" s="454"/>
      <c r="H235" s="417"/>
      <c r="I235" s="417"/>
      <c r="J235" s="417"/>
      <c r="K235" s="417"/>
      <c r="L235" s="417"/>
      <c r="M235" s="417"/>
      <c r="N235" s="417"/>
      <c r="O235" s="498"/>
      <c r="P235" s="498"/>
      <c r="Q235" s="498"/>
      <c r="R235" s="498"/>
      <c r="S235" s="498"/>
    </row>
    <row r="236" spans="2:19" x14ac:dyDescent="0.15">
      <c r="G236" s="454"/>
      <c r="H236" s="417"/>
      <c r="I236" s="417"/>
      <c r="J236" s="417"/>
      <c r="K236" s="417"/>
      <c r="L236" s="417"/>
      <c r="M236" s="417"/>
      <c r="N236" s="417"/>
      <c r="O236" s="498"/>
      <c r="P236" s="498"/>
      <c r="Q236" s="498"/>
      <c r="R236" s="498"/>
      <c r="S236" s="498"/>
    </row>
    <row r="237" spans="2:19" x14ac:dyDescent="0.15">
      <c r="G237" s="454"/>
      <c r="H237" s="417"/>
      <c r="I237" s="417"/>
      <c r="J237" s="417"/>
      <c r="K237" s="417"/>
      <c r="L237" s="417"/>
      <c r="M237" s="417"/>
      <c r="N237" s="417"/>
      <c r="O237" s="498"/>
      <c r="P237" s="498"/>
      <c r="Q237" s="498"/>
      <c r="R237" s="498"/>
      <c r="S237" s="498"/>
    </row>
    <row r="238" spans="2:19" x14ac:dyDescent="0.15">
      <c r="G238" s="454"/>
      <c r="H238" s="417"/>
      <c r="I238" s="417"/>
      <c r="J238" s="417"/>
      <c r="K238" s="417"/>
      <c r="L238" s="417"/>
      <c r="M238" s="417"/>
      <c r="N238" s="417"/>
      <c r="O238" s="498"/>
      <c r="P238" s="498"/>
      <c r="Q238" s="498"/>
      <c r="R238" s="498"/>
      <c r="S238" s="498"/>
    </row>
    <row r="239" spans="2:19" x14ac:dyDescent="0.15">
      <c r="B239" s="22" t="s">
        <v>297</v>
      </c>
      <c r="E239" s="22" t="s">
        <v>298</v>
      </c>
      <c r="G239" s="454"/>
      <c r="H239" s="417"/>
      <c r="I239" s="417"/>
      <c r="J239" s="417"/>
      <c r="K239" s="417"/>
      <c r="L239" s="417"/>
      <c r="M239" s="417"/>
      <c r="N239" s="417"/>
      <c r="O239" s="498"/>
      <c r="P239" s="498"/>
      <c r="Q239" s="498"/>
      <c r="R239" s="498"/>
      <c r="S239" s="498"/>
    </row>
    <row r="240" spans="2:19" x14ac:dyDescent="0.15">
      <c r="B240" s="22" t="s">
        <v>299</v>
      </c>
      <c r="G240" s="454"/>
      <c r="H240" s="417"/>
      <c r="I240" s="417"/>
      <c r="J240" s="417"/>
      <c r="K240" s="417"/>
      <c r="L240" s="417"/>
      <c r="M240" s="417"/>
      <c r="N240" s="417"/>
      <c r="O240" s="498"/>
      <c r="P240" s="498"/>
      <c r="Q240" s="498"/>
      <c r="R240" s="498"/>
      <c r="S240" s="498"/>
    </row>
    <row r="241" spans="7:19" x14ac:dyDescent="0.15">
      <c r="G241" s="454"/>
      <c r="H241" s="455"/>
      <c r="I241" s="455"/>
      <c r="J241" s="455"/>
      <c r="K241" s="455"/>
      <c r="L241" s="455"/>
      <c r="M241" s="638"/>
      <c r="N241" s="455"/>
      <c r="O241" s="454"/>
      <c r="P241" s="498"/>
      <c r="Q241" s="498"/>
      <c r="R241" s="498"/>
      <c r="S241" s="498"/>
    </row>
    <row r="242" spans="7:19" x14ac:dyDescent="0.15">
      <c r="G242" s="454"/>
      <c r="H242" s="455"/>
      <c r="I242" s="455"/>
      <c r="J242" s="455"/>
      <c r="K242" s="455"/>
      <c r="L242" s="455"/>
      <c r="M242" s="638"/>
      <c r="N242" s="455"/>
      <c r="O242" s="454"/>
      <c r="P242" s="498"/>
      <c r="Q242" s="498"/>
      <c r="R242" s="498"/>
      <c r="S242" s="498"/>
    </row>
    <row r="243" spans="7:19" x14ac:dyDescent="0.15">
      <c r="G243" s="498"/>
      <c r="H243" s="499" t="s">
        <v>273</v>
      </c>
      <c r="I243" s="417"/>
      <c r="J243" s="417"/>
      <c r="K243" s="417"/>
      <c r="L243" s="417"/>
      <c r="M243" s="417"/>
      <c r="N243" s="417"/>
      <c r="O243" s="454"/>
      <c r="P243" s="498"/>
      <c r="Q243" s="498"/>
      <c r="R243" s="498"/>
      <c r="S243" s="498"/>
    </row>
    <row r="244" spans="7:19" x14ac:dyDescent="0.15">
      <c r="G244" s="498"/>
      <c r="H244" s="508"/>
      <c r="I244" s="508" t="s">
        <v>277</v>
      </c>
      <c r="J244" s="508" t="s">
        <v>278</v>
      </c>
      <c r="K244" s="578"/>
      <c r="L244" s="578"/>
      <c r="M244" s="417"/>
      <c r="N244" s="417"/>
      <c r="O244" s="454"/>
      <c r="P244" s="498"/>
      <c r="Q244" s="498"/>
      <c r="R244" s="498"/>
      <c r="S244" s="498"/>
    </row>
    <row r="245" spans="7:19" x14ac:dyDescent="0.15">
      <c r="G245" s="498"/>
      <c r="H245" s="508" t="str">
        <f>'－163－'!F2</f>
        <v>令和元年度</v>
      </c>
      <c r="I245" s="579">
        <f>'－163－'!F7</f>
        <v>140979.05599581992</v>
      </c>
      <c r="J245" s="579">
        <f>'－163－'!F9</f>
        <v>431839.6325002177</v>
      </c>
      <c r="K245" s="578"/>
      <c r="L245" s="578"/>
      <c r="M245" s="417"/>
      <c r="N245" s="417"/>
      <c r="O245" s="454"/>
      <c r="P245" s="498"/>
      <c r="Q245" s="498"/>
      <c r="R245" s="498"/>
      <c r="S245" s="498"/>
    </row>
    <row r="246" spans="7:19" x14ac:dyDescent="0.15">
      <c r="G246" s="498"/>
      <c r="H246" s="508" t="str">
        <f>'－163－'!H2</f>
        <v>令和2年度</v>
      </c>
      <c r="I246" s="579">
        <f>'－163－'!H7</f>
        <v>145581.15437264994</v>
      </c>
      <c r="J246" s="579">
        <f>'－163－'!H9</f>
        <v>535797.20503890072</v>
      </c>
      <c r="K246" s="417"/>
      <c r="L246" s="417"/>
      <c r="M246" s="417"/>
      <c r="N246" s="417"/>
      <c r="O246" s="454"/>
      <c r="P246" s="498"/>
      <c r="Q246" s="498"/>
      <c r="R246" s="498"/>
      <c r="S246" s="498"/>
    </row>
    <row r="247" spans="7:19" x14ac:dyDescent="0.15">
      <c r="G247" s="498"/>
      <c r="H247" s="508" t="str">
        <f>'－163－'!J2</f>
        <v>令和3年度</v>
      </c>
      <c r="I247" s="579">
        <f>'－163－'!J7</f>
        <v>144244.48363333102</v>
      </c>
      <c r="J247" s="579">
        <f>'－163－'!J9</f>
        <v>501496.19501007715</v>
      </c>
      <c r="K247" s="417"/>
      <c r="L247" s="417"/>
      <c r="M247" s="417"/>
      <c r="N247" s="417"/>
      <c r="O247" s="454"/>
      <c r="P247" s="498"/>
      <c r="Q247" s="498"/>
      <c r="R247" s="498"/>
      <c r="S247" s="498"/>
    </row>
    <row r="248" spans="7:19" x14ac:dyDescent="0.15">
      <c r="G248" s="498"/>
      <c r="H248" s="508" t="str">
        <f>'－163－'!L2</f>
        <v>令和4年度</v>
      </c>
      <c r="I248" s="579">
        <f>'－163－'!L7</f>
        <v>155781.68854685378</v>
      </c>
      <c r="J248" s="579">
        <f>'－163－'!L9</f>
        <v>499940.18351499113</v>
      </c>
      <c r="K248" s="417"/>
      <c r="L248" s="417"/>
      <c r="M248" s="417"/>
      <c r="N248" s="417"/>
      <c r="O248" s="454"/>
      <c r="P248" s="498"/>
      <c r="Q248" s="498"/>
      <c r="R248" s="498"/>
      <c r="S248" s="498"/>
    </row>
    <row r="249" spans="7:19" x14ac:dyDescent="0.15">
      <c r="G249" s="498"/>
      <c r="H249" s="508" t="str">
        <f>'－163－'!N2</f>
        <v>令和5年度</v>
      </c>
      <c r="I249" s="579">
        <f>'－163－'!N7</f>
        <v>145708.15588939693</v>
      </c>
      <c r="J249" s="579">
        <f>'－163－'!N9</f>
        <v>513405.15567167429</v>
      </c>
      <c r="K249" s="417"/>
      <c r="L249" s="417"/>
      <c r="M249" s="417"/>
      <c r="N249" s="417"/>
      <c r="O249" s="454"/>
      <c r="P249" s="498"/>
      <c r="Q249" s="498"/>
      <c r="R249" s="498"/>
      <c r="S249" s="498"/>
    </row>
    <row r="250" spans="7:19" x14ac:dyDescent="0.15">
      <c r="G250" s="498"/>
      <c r="H250" s="417"/>
      <c r="I250" s="417"/>
      <c r="J250" s="417"/>
      <c r="K250" s="417"/>
      <c r="L250" s="417"/>
      <c r="M250" s="417"/>
      <c r="N250" s="417"/>
      <c r="O250" s="454"/>
      <c r="P250" s="498"/>
      <c r="Q250" s="498"/>
      <c r="R250" s="498"/>
      <c r="S250" s="498"/>
    </row>
    <row r="251" spans="7:19" x14ac:dyDescent="0.15">
      <c r="G251" s="498"/>
      <c r="H251" s="417"/>
      <c r="I251" s="417"/>
      <c r="J251" s="417"/>
      <c r="K251" s="417"/>
      <c r="L251" s="417"/>
      <c r="M251" s="417"/>
      <c r="N251" s="417"/>
      <c r="O251" s="454"/>
      <c r="P251" s="498"/>
      <c r="Q251" s="498"/>
      <c r="R251" s="498"/>
      <c r="S251" s="498"/>
    </row>
    <row r="252" spans="7:19" x14ac:dyDescent="0.15">
      <c r="G252" s="498"/>
      <c r="H252" s="417"/>
      <c r="I252" s="417"/>
      <c r="J252" s="417"/>
      <c r="K252" s="417"/>
      <c r="L252" s="417"/>
      <c r="M252" s="417"/>
      <c r="N252" s="417"/>
      <c r="O252" s="454"/>
      <c r="P252" s="498"/>
      <c r="Q252" s="498"/>
      <c r="R252" s="498"/>
      <c r="S252" s="498"/>
    </row>
    <row r="253" spans="7:19" x14ac:dyDescent="0.15">
      <c r="G253" s="498"/>
      <c r="H253" s="499" t="s">
        <v>274</v>
      </c>
      <c r="I253" s="417"/>
      <c r="J253" s="417"/>
      <c r="K253" s="417"/>
      <c r="L253" s="417"/>
      <c r="M253" s="417"/>
      <c r="N253" s="417"/>
      <c r="O253" s="454"/>
      <c r="P253" s="498"/>
      <c r="Q253" s="498"/>
      <c r="R253" s="498"/>
      <c r="S253" s="498"/>
    </row>
    <row r="254" spans="7:19" x14ac:dyDescent="0.15">
      <c r="G254" s="498"/>
      <c r="H254" s="580"/>
      <c r="I254" s="581" t="s">
        <v>335</v>
      </c>
      <c r="J254" s="581" t="s">
        <v>501</v>
      </c>
      <c r="K254" s="581" t="s">
        <v>502</v>
      </c>
      <c r="L254" s="581" t="s">
        <v>504</v>
      </c>
      <c r="M254" s="581" t="s">
        <v>505</v>
      </c>
      <c r="N254" s="417"/>
      <c r="O254" s="454"/>
      <c r="P254" s="498"/>
      <c r="Q254" s="498"/>
      <c r="R254" s="498"/>
      <c r="S254" s="498"/>
    </row>
    <row r="255" spans="7:19" ht="13.2" x14ac:dyDescent="0.2">
      <c r="G255" s="498"/>
      <c r="H255" s="582" t="s">
        <v>347</v>
      </c>
      <c r="I255" s="583">
        <v>36498870</v>
      </c>
      <c r="J255" s="583">
        <v>37293006</v>
      </c>
      <c r="K255" s="583">
        <v>36896746</v>
      </c>
      <c r="L255" s="656">
        <v>35081666</v>
      </c>
      <c r="M255" s="583">
        <f>'－164－'!H39</f>
        <v>33415773</v>
      </c>
      <c r="N255" s="417"/>
      <c r="O255" s="454"/>
      <c r="P255" s="498"/>
      <c r="Q255" s="498"/>
      <c r="R255" s="498"/>
      <c r="S255" s="498"/>
    </row>
    <row r="256" spans="7:19" ht="13.2" x14ac:dyDescent="0.2">
      <c r="G256" s="498"/>
      <c r="H256" s="582" t="s">
        <v>275</v>
      </c>
      <c r="I256" s="583">
        <v>4562403</v>
      </c>
      <c r="J256" s="583">
        <v>4471889</v>
      </c>
      <c r="K256" s="583">
        <v>4501898</v>
      </c>
      <c r="L256" s="656">
        <v>4602194</v>
      </c>
      <c r="M256" s="583">
        <f>'－164－'!H54</f>
        <v>4565237</v>
      </c>
      <c r="N256" s="417"/>
      <c r="O256" s="454"/>
      <c r="P256" s="498"/>
      <c r="Q256" s="498"/>
      <c r="R256" s="498"/>
      <c r="S256" s="498"/>
    </row>
    <row r="257" spans="7:19" x14ac:dyDescent="0.15">
      <c r="G257" s="498"/>
      <c r="H257" s="417"/>
      <c r="I257" s="417"/>
      <c r="J257" s="417"/>
      <c r="K257" s="417"/>
      <c r="L257" s="417"/>
      <c r="M257" s="417"/>
      <c r="N257" s="417"/>
      <c r="O257" s="454"/>
      <c r="P257" s="498"/>
      <c r="Q257" s="498"/>
      <c r="R257" s="498"/>
      <c r="S257" s="498"/>
    </row>
    <row r="258" spans="7:19" x14ac:dyDescent="0.15">
      <c r="G258" s="498"/>
      <c r="H258" s="417"/>
      <c r="I258" s="417"/>
      <c r="J258" s="417"/>
      <c r="K258" s="417"/>
      <c r="L258" s="417"/>
      <c r="M258" s="417"/>
      <c r="N258" s="417"/>
      <c r="O258" s="454"/>
      <c r="P258" s="454"/>
      <c r="Q258" s="454"/>
      <c r="R258" s="454"/>
      <c r="S258" s="454"/>
    </row>
    <row r="259" spans="7:19" x14ac:dyDescent="0.15">
      <c r="G259" s="454"/>
      <c r="H259" s="655"/>
      <c r="I259" s="655"/>
      <c r="J259" s="655"/>
      <c r="K259" s="655"/>
      <c r="L259" s="655"/>
      <c r="M259" s="417"/>
      <c r="N259" s="417"/>
      <c r="O259" s="454"/>
      <c r="P259" s="454"/>
      <c r="Q259" s="454"/>
      <c r="R259" s="454"/>
      <c r="S259" s="454"/>
    </row>
    <row r="260" spans="7:19" x14ac:dyDescent="0.15">
      <c r="G260" s="454"/>
      <c r="H260" s="655"/>
      <c r="I260" s="655"/>
      <c r="J260" s="655"/>
      <c r="K260" s="655"/>
      <c r="L260" s="655"/>
      <c r="M260" s="417"/>
      <c r="N260" s="417"/>
      <c r="O260" s="454"/>
      <c r="P260" s="454"/>
      <c r="Q260" s="454"/>
      <c r="R260" s="454"/>
      <c r="S260" s="454"/>
    </row>
    <row r="261" spans="7:19" x14ac:dyDescent="0.15">
      <c r="G261" s="454"/>
      <c r="H261" s="417"/>
      <c r="I261" s="417"/>
      <c r="J261" s="417"/>
      <c r="K261" s="417"/>
      <c r="L261" s="417"/>
      <c r="M261" s="417"/>
      <c r="N261" s="417"/>
      <c r="O261" s="454"/>
      <c r="P261" s="454"/>
      <c r="Q261" s="454"/>
      <c r="R261" s="454"/>
      <c r="S261" s="454"/>
    </row>
    <row r="262" spans="7:19" x14ac:dyDescent="0.15">
      <c r="G262" s="454"/>
      <c r="H262" s="460"/>
      <c r="I262" s="460"/>
      <c r="J262" s="460"/>
      <c r="K262" s="460"/>
      <c r="L262" s="460"/>
      <c r="M262" s="455"/>
      <c r="N262" s="455"/>
      <c r="O262" s="454"/>
      <c r="P262" s="454"/>
      <c r="Q262" s="454"/>
      <c r="R262" s="454"/>
      <c r="S262" s="454"/>
    </row>
    <row r="263" spans="7:19" x14ac:dyDescent="0.15">
      <c r="G263" s="454"/>
      <c r="H263" s="460"/>
      <c r="I263" s="460"/>
      <c r="J263" s="460"/>
      <c r="K263" s="460"/>
      <c r="L263" s="460"/>
      <c r="M263" s="455"/>
      <c r="N263" s="455"/>
      <c r="O263" s="454"/>
      <c r="P263" s="454"/>
      <c r="Q263" s="454"/>
      <c r="R263" s="454"/>
      <c r="S263" s="454"/>
    </row>
    <row r="264" spans="7:19" x14ac:dyDescent="0.15">
      <c r="G264" s="454"/>
      <c r="H264" s="460"/>
      <c r="I264" s="460"/>
      <c r="J264" s="460"/>
      <c r="K264" s="460"/>
      <c r="L264" s="460"/>
      <c r="M264" s="455"/>
      <c r="N264" s="455"/>
      <c r="O264" s="454"/>
      <c r="P264" s="454"/>
      <c r="Q264" s="454"/>
      <c r="R264" s="454"/>
      <c r="S264" s="454"/>
    </row>
    <row r="265" spans="7:19" x14ac:dyDescent="0.15">
      <c r="G265" s="454"/>
      <c r="H265" s="460"/>
      <c r="I265" s="460"/>
      <c r="J265" s="460"/>
      <c r="K265" s="460"/>
      <c r="L265" s="460"/>
      <c r="M265" s="455"/>
      <c r="N265" s="455"/>
      <c r="O265" s="454"/>
      <c r="P265" s="454"/>
      <c r="Q265" s="454"/>
      <c r="R265" s="454"/>
      <c r="S265" s="454"/>
    </row>
    <row r="266" spans="7:19" x14ac:dyDescent="0.15">
      <c r="G266" s="454"/>
      <c r="H266" s="460"/>
      <c r="I266" s="460"/>
      <c r="J266" s="460"/>
      <c r="K266" s="460"/>
      <c r="L266" s="460"/>
      <c r="M266" s="455"/>
      <c r="N266" s="455"/>
      <c r="O266" s="454"/>
      <c r="P266" s="454"/>
      <c r="Q266" s="454"/>
      <c r="R266" s="454"/>
      <c r="S266" s="454"/>
    </row>
    <row r="267" spans="7:19" x14ac:dyDescent="0.15">
      <c r="G267" s="454"/>
      <c r="H267" s="455"/>
      <c r="I267" s="455"/>
      <c r="J267" s="455"/>
      <c r="K267" s="455"/>
      <c r="L267" s="455"/>
      <c r="M267" s="455"/>
      <c r="N267" s="455"/>
      <c r="O267" s="454"/>
      <c r="P267" s="454"/>
      <c r="Q267" s="454"/>
      <c r="R267" s="454"/>
      <c r="S267" s="454"/>
    </row>
  </sheetData>
  <sheetProtection sheet="1" objects="1" scenarios="1"/>
  <mergeCells count="1">
    <mergeCell ref="A1:F1"/>
  </mergeCells>
  <phoneticPr fontId="23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25" orientation="portrait" useFirstPageNumber="1" r:id="rId1"/>
  <headerFooter scaleWithDoc="0" alignWithMargins="0">
    <oddFooter>&amp;C&amp;"ＭＳ 明朝,標準"－&amp;P－</oddFooter>
  </headerFooter>
  <rowBreaks count="3" manualBreakCount="3">
    <brk id="66" max="16383" man="1"/>
    <brk id="129" max="5" man="1"/>
    <brk id="198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2361-3A00-4809-9EEF-BFCC6EB08453}">
  <sheetPr>
    <tabColor rgb="FF00B0F0"/>
  </sheetPr>
  <dimension ref="A1:H32"/>
  <sheetViews>
    <sheetView view="pageBreakPreview" topLeftCell="C1" zoomScale="90" zoomScaleNormal="85" zoomScaleSheetLayoutView="90" workbookViewId="0">
      <selection activeCell="F1" sqref="F1"/>
    </sheetView>
  </sheetViews>
  <sheetFormatPr defaultColWidth="9" defaultRowHeight="23.1" customHeight="1" x14ac:dyDescent="0.2"/>
  <cols>
    <col min="1" max="1" width="2.44140625" style="97" customWidth="1"/>
    <col min="2" max="2" width="25.6640625" style="97" customWidth="1"/>
    <col min="3" max="3" width="2.44140625" style="97" customWidth="1"/>
    <col min="4" max="8" width="30.6640625" style="97" customWidth="1"/>
    <col min="9" max="9" width="9" style="97" customWidth="1"/>
    <col min="10" max="16384" width="9" style="97"/>
  </cols>
  <sheetData>
    <row r="1" spans="1:8" ht="23.1" customHeight="1" x14ac:dyDescent="0.2">
      <c r="A1" s="660" t="s">
        <v>386</v>
      </c>
      <c r="B1" s="660"/>
      <c r="C1" s="660"/>
      <c r="D1" s="660"/>
      <c r="E1" s="660"/>
    </row>
    <row r="2" spans="1:8" ht="23.1" customHeight="1" x14ac:dyDescent="0.2">
      <c r="B2" s="99"/>
      <c r="C2" s="99"/>
      <c r="E2" s="99"/>
    </row>
    <row r="3" spans="1:8" ht="23.1" customHeight="1" x14ac:dyDescent="0.2">
      <c r="B3" s="99"/>
      <c r="C3" s="99"/>
      <c r="E3" s="99"/>
    </row>
    <row r="4" spans="1:8" ht="23.1" customHeight="1" thickBot="1" x14ac:dyDescent="0.25">
      <c r="A4" s="97" t="s">
        <v>371</v>
      </c>
      <c r="G4" s="237"/>
      <c r="H4" s="237" t="s">
        <v>0</v>
      </c>
    </row>
    <row r="5" spans="1:8" ht="40.5" customHeight="1" x14ac:dyDescent="0.2">
      <c r="A5" s="663" t="s">
        <v>1</v>
      </c>
      <c r="B5" s="664"/>
      <c r="C5" s="664"/>
      <c r="D5" s="238" t="s">
        <v>467</v>
      </c>
      <c r="E5" s="238" t="s">
        <v>468</v>
      </c>
      <c r="F5" s="238" t="s">
        <v>420</v>
      </c>
      <c r="G5" s="239" t="s">
        <v>435</v>
      </c>
      <c r="H5" s="240" t="s">
        <v>446</v>
      </c>
    </row>
    <row r="6" spans="1:8" ht="10.5" customHeight="1" x14ac:dyDescent="0.2">
      <c r="A6" s="241"/>
      <c r="B6" s="242"/>
      <c r="C6" s="243"/>
      <c r="D6" s="242"/>
      <c r="E6" s="242"/>
      <c r="F6" s="242"/>
      <c r="G6" s="242"/>
      <c r="H6" s="244"/>
    </row>
    <row r="7" spans="1:8" ht="23.1" customHeight="1" x14ac:dyDescent="0.2">
      <c r="A7" s="665" t="s">
        <v>2</v>
      </c>
      <c r="B7" s="666"/>
      <c r="C7" s="666"/>
      <c r="D7" s="245">
        <v>51934072</v>
      </c>
      <c r="E7" s="245">
        <v>64942338</v>
      </c>
      <c r="F7" s="245">
        <v>61451010</v>
      </c>
      <c r="G7" s="245">
        <v>59815018</v>
      </c>
      <c r="H7" s="246">
        <v>61435779</v>
      </c>
    </row>
    <row r="8" spans="1:8" ht="23.25" customHeight="1" x14ac:dyDescent="0.2">
      <c r="A8" s="665" t="s">
        <v>3</v>
      </c>
      <c r="B8" s="666"/>
      <c r="C8" s="666"/>
      <c r="D8" s="245">
        <v>50841634</v>
      </c>
      <c r="E8" s="245">
        <v>63449451</v>
      </c>
      <c r="F8" s="245">
        <v>58814487</v>
      </c>
      <c r="G8" s="245">
        <v>58210963</v>
      </c>
      <c r="H8" s="246">
        <v>59952914</v>
      </c>
    </row>
    <row r="9" spans="1:8" ht="23.1" customHeight="1" x14ac:dyDescent="0.2">
      <c r="A9" s="247"/>
      <c r="B9" s="24" t="s">
        <v>4</v>
      </c>
      <c r="C9" s="248"/>
      <c r="D9" s="245">
        <v>1092438</v>
      </c>
      <c r="E9" s="245">
        <v>1492887</v>
      </c>
      <c r="F9" s="245">
        <v>2636523</v>
      </c>
      <c r="G9" s="245">
        <v>1604055</v>
      </c>
      <c r="H9" s="246">
        <v>1482865</v>
      </c>
    </row>
    <row r="10" spans="1:8" ht="23.1" customHeight="1" x14ac:dyDescent="0.2">
      <c r="A10" s="665" t="s">
        <v>5</v>
      </c>
      <c r="B10" s="666"/>
      <c r="C10" s="666"/>
      <c r="D10" s="245">
        <v>772325</v>
      </c>
      <c r="E10" s="245">
        <v>1286961</v>
      </c>
      <c r="F10" s="245">
        <v>2210253</v>
      </c>
      <c r="G10" s="245">
        <v>1042657</v>
      </c>
      <c r="H10" s="246">
        <v>884306</v>
      </c>
    </row>
    <row r="11" spans="1:8" ht="23.1" customHeight="1" x14ac:dyDescent="0.2">
      <c r="A11" s="247"/>
      <c r="B11" s="24" t="s">
        <v>6</v>
      </c>
      <c r="C11" s="248"/>
      <c r="D11" s="249">
        <v>3.3</v>
      </c>
      <c r="E11" s="249">
        <v>5.3</v>
      </c>
      <c r="F11" s="249">
        <v>8.8000000000000007</v>
      </c>
      <c r="G11" s="249">
        <v>4.2</v>
      </c>
      <c r="H11" s="250">
        <v>3.4</v>
      </c>
    </row>
    <row r="12" spans="1:8" ht="23.1" customHeight="1" x14ac:dyDescent="0.2">
      <c r="A12" s="247"/>
      <c r="B12" s="24" t="s">
        <v>7</v>
      </c>
      <c r="C12" s="248"/>
      <c r="D12" s="245">
        <v>-94056</v>
      </c>
      <c r="E12" s="245">
        <v>514636</v>
      </c>
      <c r="F12" s="245">
        <v>923292</v>
      </c>
      <c r="G12" s="245">
        <v>-1167596</v>
      </c>
      <c r="H12" s="246">
        <v>-158351</v>
      </c>
    </row>
    <row r="13" spans="1:8" ht="23.1" customHeight="1" x14ac:dyDescent="0.2">
      <c r="A13" s="247"/>
      <c r="B13" s="24" t="s">
        <v>8</v>
      </c>
      <c r="C13" s="248"/>
      <c r="D13" s="245">
        <v>-1460056</v>
      </c>
      <c r="E13" s="245">
        <v>901636</v>
      </c>
      <c r="F13" s="245">
        <v>1553292</v>
      </c>
      <c r="G13" s="245">
        <v>412810</v>
      </c>
      <c r="H13" s="246">
        <v>-2272995</v>
      </c>
    </row>
    <row r="14" spans="1:8" ht="23.1" customHeight="1" x14ac:dyDescent="0.2">
      <c r="A14" s="247"/>
      <c r="B14" s="24" t="s">
        <v>9</v>
      </c>
      <c r="C14" s="248"/>
      <c r="D14" s="245">
        <v>18163761</v>
      </c>
      <c r="E14" s="245">
        <v>18792440</v>
      </c>
      <c r="F14" s="245">
        <v>19222301</v>
      </c>
      <c r="G14" s="245">
        <v>20205181</v>
      </c>
      <c r="H14" s="246">
        <v>20918442</v>
      </c>
    </row>
    <row r="15" spans="1:8" ht="23.1" customHeight="1" x14ac:dyDescent="0.2">
      <c r="A15" s="247"/>
      <c r="B15" s="24" t="s">
        <v>10</v>
      </c>
      <c r="C15" s="248"/>
      <c r="D15" s="245">
        <v>15271739</v>
      </c>
      <c r="E15" s="245">
        <v>15799117</v>
      </c>
      <c r="F15" s="245">
        <v>14634941</v>
      </c>
      <c r="G15" s="245">
        <v>15363383</v>
      </c>
      <c r="H15" s="246">
        <v>16040975</v>
      </c>
    </row>
    <row r="16" spans="1:8" ht="23.1" customHeight="1" x14ac:dyDescent="0.2">
      <c r="A16" s="247"/>
      <c r="B16" s="24" t="s">
        <v>11</v>
      </c>
      <c r="C16" s="248"/>
      <c r="D16" s="245">
        <v>23514688</v>
      </c>
      <c r="E16" s="245">
        <v>24262927</v>
      </c>
      <c r="F16" s="245">
        <v>25225300</v>
      </c>
      <c r="G16" s="245">
        <v>25066212</v>
      </c>
      <c r="H16" s="246">
        <v>25730191</v>
      </c>
    </row>
    <row r="17" spans="1:8" ht="23.1" customHeight="1" x14ac:dyDescent="0.2">
      <c r="A17" s="247"/>
      <c r="B17" s="24" t="s">
        <v>12</v>
      </c>
      <c r="C17" s="248"/>
      <c r="D17" s="251">
        <v>0.77</v>
      </c>
      <c r="E17" s="251">
        <v>0.81</v>
      </c>
      <c r="F17" s="251">
        <v>0.81</v>
      </c>
      <c r="G17" s="251">
        <v>0.79</v>
      </c>
      <c r="H17" s="252">
        <v>0.76</v>
      </c>
    </row>
    <row r="18" spans="1:8" ht="23.1" customHeight="1" x14ac:dyDescent="0.2">
      <c r="A18" s="247"/>
      <c r="B18" s="24" t="s">
        <v>13</v>
      </c>
      <c r="C18" s="248"/>
      <c r="D18" s="245">
        <v>26916074</v>
      </c>
      <c r="E18" s="245">
        <v>28392035</v>
      </c>
      <c r="F18" s="245">
        <v>31534019</v>
      </c>
      <c r="G18" s="245">
        <v>32218006</v>
      </c>
      <c r="H18" s="246">
        <v>33481719</v>
      </c>
    </row>
    <row r="19" spans="1:8" ht="23.1" customHeight="1" x14ac:dyDescent="0.2">
      <c r="A19" s="247"/>
      <c r="B19" s="24" t="s">
        <v>14</v>
      </c>
      <c r="C19" s="248"/>
      <c r="D19" s="249">
        <v>51.8</v>
      </c>
      <c r="E19" s="249">
        <v>43.7</v>
      </c>
      <c r="F19" s="249">
        <v>51.3</v>
      </c>
      <c r="G19" s="249">
        <v>53.9</v>
      </c>
      <c r="H19" s="250">
        <v>54.5</v>
      </c>
    </row>
    <row r="20" spans="1:8" ht="23.1" customHeight="1" x14ac:dyDescent="0.2">
      <c r="A20" s="665" t="s">
        <v>15</v>
      </c>
      <c r="B20" s="666"/>
      <c r="C20" s="666"/>
      <c r="D20" s="245">
        <v>24676504</v>
      </c>
      <c r="E20" s="245">
        <v>20414303</v>
      </c>
      <c r="F20" s="245">
        <v>24294875</v>
      </c>
      <c r="G20" s="245">
        <v>24417209</v>
      </c>
      <c r="H20" s="246">
        <v>26869081</v>
      </c>
    </row>
    <row r="21" spans="1:8" ht="23.1" customHeight="1" x14ac:dyDescent="0.2">
      <c r="A21" s="247"/>
      <c r="B21" s="24" t="s">
        <v>16</v>
      </c>
      <c r="C21" s="248"/>
      <c r="D21" s="249">
        <v>47.5</v>
      </c>
      <c r="E21" s="249">
        <v>31.4</v>
      </c>
      <c r="F21" s="249">
        <v>39.5</v>
      </c>
      <c r="G21" s="249">
        <v>40.799999999999997</v>
      </c>
      <c r="H21" s="250">
        <v>43.7</v>
      </c>
    </row>
    <row r="22" spans="1:8" ht="23.1" customHeight="1" x14ac:dyDescent="0.2">
      <c r="A22" s="247"/>
      <c r="B22" s="24" t="s">
        <v>17</v>
      </c>
      <c r="C22" s="248"/>
      <c r="D22" s="245">
        <v>3065857</v>
      </c>
      <c r="E22" s="245">
        <v>3126761</v>
      </c>
      <c r="F22" s="245">
        <v>3585323</v>
      </c>
      <c r="G22" s="245">
        <v>3337377</v>
      </c>
      <c r="H22" s="246">
        <v>3123081</v>
      </c>
    </row>
    <row r="23" spans="1:8" ht="23.1" customHeight="1" x14ac:dyDescent="0.2">
      <c r="A23" s="247"/>
      <c r="B23" s="24" t="s">
        <v>18</v>
      </c>
      <c r="C23" s="248"/>
      <c r="D23" s="249">
        <v>5.7</v>
      </c>
      <c r="E23" s="249">
        <v>5.2</v>
      </c>
      <c r="F23" s="249">
        <v>5.4</v>
      </c>
      <c r="G23" s="249">
        <v>5.6</v>
      </c>
      <c r="H23" s="250">
        <v>5.6</v>
      </c>
    </row>
    <row r="24" spans="1:8" ht="23.1" customHeight="1" x14ac:dyDescent="0.2">
      <c r="A24" s="247"/>
      <c r="B24" s="24" t="s">
        <v>19</v>
      </c>
      <c r="C24" s="248"/>
      <c r="D24" s="245">
        <v>22195497</v>
      </c>
      <c r="E24" s="245">
        <v>23293489</v>
      </c>
      <c r="F24" s="245">
        <v>25241440</v>
      </c>
      <c r="G24" s="245">
        <v>26736444</v>
      </c>
      <c r="H24" s="246">
        <v>25703480</v>
      </c>
    </row>
    <row r="25" spans="1:8" ht="23.1" customHeight="1" x14ac:dyDescent="0.2">
      <c r="A25" s="247"/>
      <c r="B25" s="24" t="s">
        <v>20</v>
      </c>
      <c r="C25" s="248"/>
      <c r="D25" s="245">
        <v>22410793</v>
      </c>
      <c r="E25" s="245">
        <v>23338062</v>
      </c>
      <c r="F25" s="245">
        <v>24119092</v>
      </c>
      <c r="G25" s="245">
        <v>24836475</v>
      </c>
      <c r="H25" s="246">
        <v>24674856</v>
      </c>
    </row>
    <row r="26" spans="1:8" ht="23.1" customHeight="1" x14ac:dyDescent="0.2">
      <c r="A26" s="247"/>
      <c r="B26" s="24" t="s">
        <v>21</v>
      </c>
      <c r="C26" s="248"/>
      <c r="D26" s="249">
        <v>97.3</v>
      </c>
      <c r="E26" s="249">
        <v>90.5</v>
      </c>
      <c r="F26" s="249">
        <v>88.1</v>
      </c>
      <c r="G26" s="249">
        <v>91</v>
      </c>
      <c r="H26" s="250">
        <v>95</v>
      </c>
    </row>
    <row r="27" spans="1:8" ht="23.1" customHeight="1" x14ac:dyDescent="0.2">
      <c r="A27" s="247"/>
      <c r="B27" s="24" t="s">
        <v>22</v>
      </c>
      <c r="C27" s="248"/>
      <c r="D27" s="245">
        <v>7809270</v>
      </c>
      <c r="E27" s="245">
        <v>9787786</v>
      </c>
      <c r="F27" s="245">
        <v>9514100</v>
      </c>
      <c r="G27" s="245">
        <v>13602034</v>
      </c>
      <c r="H27" s="246">
        <v>11198636</v>
      </c>
    </row>
    <row r="28" spans="1:8" ht="23.1" customHeight="1" x14ac:dyDescent="0.2">
      <c r="A28" s="247"/>
      <c r="B28" s="24" t="s">
        <v>23</v>
      </c>
      <c r="C28" s="248"/>
      <c r="D28" s="245">
        <v>36498871</v>
      </c>
      <c r="E28" s="245">
        <v>37293006</v>
      </c>
      <c r="F28" s="245">
        <v>36896746</v>
      </c>
      <c r="G28" s="245">
        <v>35081666</v>
      </c>
      <c r="H28" s="246">
        <v>33415774</v>
      </c>
    </row>
    <row r="29" spans="1:8" ht="23.1" customHeight="1" x14ac:dyDescent="0.2">
      <c r="A29" s="247"/>
      <c r="B29" s="24" t="s">
        <v>24</v>
      </c>
      <c r="C29" s="248"/>
      <c r="D29" s="245">
        <v>4998454</v>
      </c>
      <c r="E29" s="245">
        <v>4103164</v>
      </c>
      <c r="F29" s="245">
        <v>3992065</v>
      </c>
      <c r="G29" s="245">
        <v>5120880</v>
      </c>
      <c r="H29" s="246">
        <v>11976260</v>
      </c>
    </row>
    <row r="30" spans="1:8" ht="10.5" customHeight="1" thickBot="1" x14ac:dyDescent="0.25">
      <c r="A30" s="253"/>
      <c r="B30" s="254"/>
      <c r="C30" s="255"/>
      <c r="D30" s="256"/>
      <c r="E30" s="256"/>
      <c r="F30" s="256"/>
      <c r="G30" s="256"/>
      <c r="H30" s="257"/>
    </row>
    <row r="31" spans="1:8" ht="23.1" customHeight="1" x14ac:dyDescent="0.2">
      <c r="A31" s="657" t="s">
        <v>25</v>
      </c>
      <c r="B31" s="657"/>
      <c r="C31" s="657"/>
      <c r="D31" s="657"/>
      <c r="E31" s="657"/>
      <c r="H31" s="237" t="s">
        <v>26</v>
      </c>
    </row>
    <row r="32" spans="1:8" ht="23.1" customHeight="1" x14ac:dyDescent="0.2">
      <c r="A32" s="657"/>
      <c r="B32" s="657" t="s">
        <v>27</v>
      </c>
      <c r="C32" s="657"/>
      <c r="D32" s="657"/>
      <c r="E32" s="657"/>
    </row>
  </sheetData>
  <sheetProtection sheet="1" objects="1" scenarios="1"/>
  <mergeCells count="8">
    <mergeCell ref="A31:E31"/>
    <mergeCell ref="A32:E32"/>
    <mergeCell ref="A1:E1"/>
    <mergeCell ref="A5:C5"/>
    <mergeCell ref="A7:C7"/>
    <mergeCell ref="A8:C8"/>
    <mergeCell ref="A10:C10"/>
    <mergeCell ref="A20:C20"/>
  </mergeCells>
  <phoneticPr fontId="23"/>
  <conditionalFormatting sqref="A7:H29">
    <cfRule type="expression" dxfId="3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S35"/>
  <sheetViews>
    <sheetView view="pageBreakPreview" zoomScale="90" zoomScaleNormal="90" zoomScaleSheetLayoutView="90" workbookViewId="0">
      <selection activeCell="C1" sqref="C1"/>
    </sheetView>
  </sheetViews>
  <sheetFormatPr defaultColWidth="9" defaultRowHeight="24.9" customHeight="1" x14ac:dyDescent="0.2"/>
  <cols>
    <col min="1" max="1" width="3.33203125" style="99" customWidth="1"/>
    <col min="2" max="2" width="2.77734375" style="99" customWidth="1"/>
    <col min="3" max="3" width="21.6640625" style="99" customWidth="1"/>
    <col min="4" max="5" width="12.77734375" style="258" customWidth="1"/>
    <col min="6" max="6" width="10.109375" style="259" bestFit="1" customWidth="1"/>
    <col min="7" max="7" width="8.33203125" style="259" customWidth="1"/>
    <col min="8" max="9" width="12.77734375" style="258" customWidth="1"/>
    <col min="10" max="11" width="9.109375" style="259" customWidth="1"/>
    <col min="12" max="13" width="14.109375" style="258" customWidth="1"/>
    <col min="14" max="15" width="9.109375" style="259" customWidth="1"/>
    <col min="16" max="17" width="14.109375" style="258" customWidth="1"/>
    <col min="18" max="19" width="9.109375" style="259" customWidth="1"/>
    <col min="20" max="20" width="9" style="99" customWidth="1"/>
    <col min="21" max="16384" width="9" style="99"/>
  </cols>
  <sheetData>
    <row r="1" spans="1:19" ht="18" customHeight="1" thickBot="1" x14ac:dyDescent="0.25">
      <c r="B1" s="227" t="s">
        <v>372</v>
      </c>
      <c r="S1" s="260" t="s">
        <v>0</v>
      </c>
    </row>
    <row r="2" spans="1:19" ht="17.25" customHeight="1" x14ac:dyDescent="0.2">
      <c r="B2" s="673" t="s">
        <v>28</v>
      </c>
      <c r="C2" s="674"/>
      <c r="D2" s="677" t="s">
        <v>391</v>
      </c>
      <c r="E2" s="678"/>
      <c r="F2" s="678"/>
      <c r="G2" s="679"/>
      <c r="H2" s="677" t="s">
        <v>392</v>
      </c>
      <c r="I2" s="678"/>
      <c r="J2" s="678"/>
      <c r="K2" s="679"/>
      <c r="L2" s="677" t="s">
        <v>469</v>
      </c>
      <c r="M2" s="678"/>
      <c r="N2" s="678"/>
      <c r="O2" s="679"/>
      <c r="P2" s="677" t="s">
        <v>470</v>
      </c>
      <c r="Q2" s="678"/>
      <c r="R2" s="678"/>
      <c r="S2" s="680"/>
    </row>
    <row r="3" spans="1:19" ht="13.5" customHeight="1" x14ac:dyDescent="0.2">
      <c r="B3" s="675"/>
      <c r="C3" s="676"/>
      <c r="D3" s="667" t="s">
        <v>29</v>
      </c>
      <c r="E3" s="667" t="s">
        <v>30</v>
      </c>
      <c r="F3" s="261" t="s">
        <v>31</v>
      </c>
      <c r="G3" s="681" t="s">
        <v>32</v>
      </c>
      <c r="H3" s="667" t="s">
        <v>29</v>
      </c>
      <c r="I3" s="667" t="s">
        <v>30</v>
      </c>
      <c r="J3" s="262" t="s">
        <v>31</v>
      </c>
      <c r="K3" s="685" t="s">
        <v>32</v>
      </c>
      <c r="L3" s="667" t="s">
        <v>29</v>
      </c>
      <c r="M3" s="667" t="s">
        <v>30</v>
      </c>
      <c r="N3" s="263" t="s">
        <v>31</v>
      </c>
      <c r="O3" s="681" t="s">
        <v>32</v>
      </c>
      <c r="P3" s="667" t="s">
        <v>29</v>
      </c>
      <c r="Q3" s="667" t="s">
        <v>30</v>
      </c>
      <c r="R3" s="263" t="s">
        <v>31</v>
      </c>
      <c r="S3" s="669" t="s">
        <v>32</v>
      </c>
    </row>
    <row r="4" spans="1:19" ht="13.5" customHeight="1" x14ac:dyDescent="0.2">
      <c r="A4" s="264"/>
      <c r="B4" s="675"/>
      <c r="C4" s="676"/>
      <c r="D4" s="668"/>
      <c r="E4" s="668"/>
      <c r="F4" s="265" t="s">
        <v>33</v>
      </c>
      <c r="G4" s="682"/>
      <c r="H4" s="668"/>
      <c r="I4" s="668"/>
      <c r="J4" s="266" t="s">
        <v>33</v>
      </c>
      <c r="K4" s="686"/>
      <c r="L4" s="668"/>
      <c r="M4" s="668"/>
      <c r="N4" s="267" t="s">
        <v>33</v>
      </c>
      <c r="O4" s="682"/>
      <c r="P4" s="668"/>
      <c r="Q4" s="668"/>
      <c r="R4" s="267" t="s">
        <v>33</v>
      </c>
      <c r="S4" s="670"/>
    </row>
    <row r="5" spans="1:19" s="43" customFormat="1" ht="26.25" customHeight="1" x14ac:dyDescent="0.2">
      <c r="A5" s="27"/>
      <c r="B5" s="671" t="s">
        <v>34</v>
      </c>
      <c r="C5" s="672"/>
      <c r="D5" s="268">
        <v>65635080</v>
      </c>
      <c r="E5" s="269">
        <v>63229139</v>
      </c>
      <c r="F5" s="270">
        <v>125.104</v>
      </c>
      <c r="G5" s="270">
        <v>100</v>
      </c>
      <c r="H5" s="271">
        <v>64081010</v>
      </c>
      <c r="I5" s="272">
        <v>60066855</v>
      </c>
      <c r="J5" s="273">
        <v>94.998999999999995</v>
      </c>
      <c r="K5" s="273">
        <v>100</v>
      </c>
      <c r="L5" s="271">
        <v>62421338</v>
      </c>
      <c r="M5" s="272">
        <v>58730467</v>
      </c>
      <c r="N5" s="274">
        <v>97.775000000000006</v>
      </c>
      <c r="O5" s="273">
        <v>100</v>
      </c>
      <c r="P5" s="271">
        <v>62207426</v>
      </c>
      <c r="Q5" s="272">
        <v>60099496</v>
      </c>
      <c r="R5" s="274">
        <v>102.33099999999999</v>
      </c>
      <c r="S5" s="275">
        <v>100</v>
      </c>
    </row>
    <row r="6" spans="1:19" ht="26.25" customHeight="1" x14ac:dyDescent="0.2">
      <c r="A6" s="27"/>
      <c r="B6" s="276"/>
      <c r="C6" s="277" t="s">
        <v>35</v>
      </c>
      <c r="D6" s="278">
        <v>16355632</v>
      </c>
      <c r="E6" s="279">
        <v>16803268</v>
      </c>
      <c r="F6" s="280">
        <v>103.79700000000001</v>
      </c>
      <c r="G6" s="280">
        <v>26.575196603578611</v>
      </c>
      <c r="H6" s="281">
        <v>16223138</v>
      </c>
      <c r="I6" s="27">
        <v>16604271</v>
      </c>
      <c r="J6" s="274">
        <v>98.816000000000003</v>
      </c>
      <c r="K6" s="274">
        <v>27.642983805294953</v>
      </c>
      <c r="L6" s="281">
        <v>17242502</v>
      </c>
      <c r="M6" s="27">
        <v>17894332</v>
      </c>
      <c r="N6" s="274">
        <v>107.76900000000001</v>
      </c>
      <c r="O6" s="274">
        <v>30.47</v>
      </c>
      <c r="P6" s="281">
        <v>16383301</v>
      </c>
      <c r="Q6" s="27">
        <v>16730939</v>
      </c>
      <c r="R6" s="274">
        <v>93.498999999999995</v>
      </c>
      <c r="S6" s="282">
        <v>27.838734288220984</v>
      </c>
    </row>
    <row r="7" spans="1:19" ht="26.25" customHeight="1" x14ac:dyDescent="0.2">
      <c r="A7" s="27"/>
      <c r="B7" s="276"/>
      <c r="C7" s="233" t="s">
        <v>36</v>
      </c>
      <c r="D7" s="278">
        <v>188255</v>
      </c>
      <c r="E7" s="279">
        <v>175199</v>
      </c>
      <c r="F7" s="280">
        <v>97.941999999999993</v>
      </c>
      <c r="G7" s="280">
        <v>0.27708585435585326</v>
      </c>
      <c r="H7" s="281">
        <v>177444</v>
      </c>
      <c r="I7" s="27">
        <v>182405</v>
      </c>
      <c r="J7" s="274">
        <v>104.11300000000001</v>
      </c>
      <c r="K7" s="274">
        <v>0.30366996907029675</v>
      </c>
      <c r="L7" s="281">
        <v>181292</v>
      </c>
      <c r="M7" s="27">
        <v>190116</v>
      </c>
      <c r="N7" s="274">
        <v>104.227</v>
      </c>
      <c r="O7" s="274">
        <v>0.32</v>
      </c>
      <c r="P7" s="281">
        <v>185352</v>
      </c>
      <c r="Q7" s="27">
        <v>191765</v>
      </c>
      <c r="R7" s="274">
        <v>100.86699999999999</v>
      </c>
      <c r="S7" s="282">
        <v>0.31907921490722652</v>
      </c>
    </row>
    <row r="8" spans="1:19" ht="26.25" customHeight="1" x14ac:dyDescent="0.2">
      <c r="A8" s="27"/>
      <c r="B8" s="276"/>
      <c r="C8" s="233" t="s">
        <v>37</v>
      </c>
      <c r="D8" s="278">
        <v>5961</v>
      </c>
      <c r="E8" s="279">
        <v>6374</v>
      </c>
      <c r="F8" s="280">
        <v>101.30300000000001</v>
      </c>
      <c r="G8" s="280">
        <v>1.0080795185270513E-2</v>
      </c>
      <c r="H8" s="281">
        <v>5838</v>
      </c>
      <c r="I8" s="27">
        <v>5343</v>
      </c>
      <c r="J8" s="274">
        <v>83.825000000000003</v>
      </c>
      <c r="K8" s="274">
        <v>8.8950886474745521E-3</v>
      </c>
      <c r="L8" s="281">
        <v>3228</v>
      </c>
      <c r="M8" s="27">
        <v>2910</v>
      </c>
      <c r="N8" s="274">
        <v>54.463999999999999</v>
      </c>
      <c r="O8" s="274">
        <v>0</v>
      </c>
      <c r="P8" s="281">
        <v>2649</v>
      </c>
      <c r="Q8" s="27">
        <v>2658</v>
      </c>
      <c r="R8" s="274">
        <v>91.34</v>
      </c>
      <c r="S8" s="282">
        <v>4.42266604032753E-3</v>
      </c>
    </row>
    <row r="9" spans="1:19" ht="26.25" customHeight="1" x14ac:dyDescent="0.2">
      <c r="A9" s="27"/>
      <c r="B9" s="276"/>
      <c r="C9" s="233" t="s">
        <v>38</v>
      </c>
      <c r="D9" s="278">
        <v>21532</v>
      </c>
      <c r="E9" s="279">
        <v>18996</v>
      </c>
      <c r="F9" s="280">
        <v>85.491</v>
      </c>
      <c r="G9" s="280">
        <v>3.0043110345057838E-2</v>
      </c>
      <c r="H9" s="281">
        <v>20524</v>
      </c>
      <c r="I9" s="27">
        <v>31461</v>
      </c>
      <c r="J9" s="274">
        <v>165.619</v>
      </c>
      <c r="K9" s="274">
        <v>5.237663932962696E-2</v>
      </c>
      <c r="L9" s="281">
        <v>32308</v>
      </c>
      <c r="M9" s="27">
        <v>25670</v>
      </c>
      <c r="N9" s="274">
        <v>81.593000000000004</v>
      </c>
      <c r="O9" s="274">
        <v>0.04</v>
      </c>
      <c r="P9" s="281">
        <v>33627</v>
      </c>
      <c r="Q9" s="27">
        <v>33622</v>
      </c>
      <c r="R9" s="274">
        <v>130.97800000000001</v>
      </c>
      <c r="S9" s="282">
        <v>5.5943896767453802E-2</v>
      </c>
    </row>
    <row r="10" spans="1:19" ht="26.25" customHeight="1" x14ac:dyDescent="0.2">
      <c r="A10" s="27"/>
      <c r="B10" s="276"/>
      <c r="C10" s="283" t="s">
        <v>39</v>
      </c>
      <c r="D10" s="278">
        <v>19045</v>
      </c>
      <c r="E10" s="279">
        <v>20999</v>
      </c>
      <c r="F10" s="280">
        <v>134.84199999999998</v>
      </c>
      <c r="G10" s="280">
        <v>3.3210953576324996E-2</v>
      </c>
      <c r="H10" s="281">
        <v>22224</v>
      </c>
      <c r="I10" s="27">
        <v>38089</v>
      </c>
      <c r="J10" s="274">
        <v>181.38499999999999</v>
      </c>
      <c r="K10" s="274">
        <v>6.3411010947718172E-2</v>
      </c>
      <c r="L10" s="281">
        <v>34703</v>
      </c>
      <c r="M10" s="27">
        <v>24737</v>
      </c>
      <c r="N10" s="274">
        <v>64.944999999999993</v>
      </c>
      <c r="O10" s="274">
        <v>0.04</v>
      </c>
      <c r="P10" s="281">
        <v>37543</v>
      </c>
      <c r="Q10" s="27">
        <v>37530</v>
      </c>
      <c r="R10" s="274">
        <v>151.71600000000001</v>
      </c>
      <c r="S10" s="282">
        <v>6.24464471382589E-2</v>
      </c>
    </row>
    <row r="11" spans="1:19" ht="26.25" customHeight="1" x14ac:dyDescent="0.2">
      <c r="A11" s="27"/>
      <c r="B11" s="276"/>
      <c r="C11" s="283" t="s">
        <v>348</v>
      </c>
      <c r="D11" s="278">
        <v>149474</v>
      </c>
      <c r="E11" s="279">
        <v>147139</v>
      </c>
      <c r="F11" s="279">
        <v>0</v>
      </c>
      <c r="G11" s="427">
        <v>0.23270758123086258</v>
      </c>
      <c r="H11" s="281">
        <v>248300</v>
      </c>
      <c r="I11" s="27">
        <v>255843</v>
      </c>
      <c r="J11" s="274">
        <v>173.88</v>
      </c>
      <c r="K11" s="274">
        <v>0.4259304070439513</v>
      </c>
      <c r="L11" s="27">
        <v>260380</v>
      </c>
      <c r="M11" s="27">
        <v>247781</v>
      </c>
      <c r="N11" s="274">
        <v>96.84899999999999</v>
      </c>
      <c r="O11" s="284">
        <v>0.42</v>
      </c>
      <c r="P11" s="27">
        <v>262258</v>
      </c>
      <c r="Q11" s="27">
        <v>250859</v>
      </c>
      <c r="R11" s="274" t="s">
        <v>390</v>
      </c>
      <c r="S11" s="282">
        <v>0.41740616260741997</v>
      </c>
    </row>
    <row r="12" spans="1:19" ht="26.25" customHeight="1" x14ac:dyDescent="0.2">
      <c r="A12" s="27"/>
      <c r="B12" s="276"/>
      <c r="C12" s="233" t="s">
        <v>40</v>
      </c>
      <c r="D12" s="278">
        <v>2344364</v>
      </c>
      <c r="E12" s="279">
        <v>2459214</v>
      </c>
      <c r="F12" s="280">
        <v>120.61200000000001</v>
      </c>
      <c r="G12" s="280">
        <v>3.8893681598289676</v>
      </c>
      <c r="H12" s="281">
        <v>2657611</v>
      </c>
      <c r="I12" s="27">
        <v>2677939</v>
      </c>
      <c r="J12" s="274">
        <v>108.89400000000001</v>
      </c>
      <c r="K12" s="274">
        <v>4.458264045953463</v>
      </c>
      <c r="L12" s="281">
        <v>2893009</v>
      </c>
      <c r="M12" s="27">
        <v>2813396</v>
      </c>
      <c r="N12" s="274">
        <v>105.05800000000001</v>
      </c>
      <c r="O12" s="274">
        <v>4.79</v>
      </c>
      <c r="P12" s="281">
        <v>2814300</v>
      </c>
      <c r="Q12" s="27">
        <v>2814292</v>
      </c>
      <c r="R12" s="274">
        <v>100.03200000000001</v>
      </c>
      <c r="S12" s="282">
        <v>4.6827214657507277</v>
      </c>
    </row>
    <row r="13" spans="1:19" ht="26.25" customHeight="1" x14ac:dyDescent="0.2">
      <c r="A13" s="27"/>
      <c r="B13" s="276"/>
      <c r="C13" s="233" t="s">
        <v>340</v>
      </c>
      <c r="D13" s="278">
        <v>12175</v>
      </c>
      <c r="E13" s="279">
        <v>10640</v>
      </c>
      <c r="F13" s="280">
        <v>30.266999999999999</v>
      </c>
      <c r="G13" s="280">
        <v>1.6827684463645787E-2</v>
      </c>
      <c r="H13" s="281">
        <v>11025</v>
      </c>
      <c r="I13" s="27">
        <v>10420</v>
      </c>
      <c r="J13" s="274">
        <v>97.932000000000002</v>
      </c>
      <c r="K13" s="274">
        <v>1.7347337395973203E-2</v>
      </c>
      <c r="L13" s="281">
        <v>16725</v>
      </c>
      <c r="M13" s="27">
        <v>17271</v>
      </c>
      <c r="N13" s="274">
        <v>165.749</v>
      </c>
      <c r="O13" s="274">
        <v>0.03</v>
      </c>
      <c r="P13" s="281">
        <v>22438</v>
      </c>
      <c r="Q13" s="27">
        <v>20922</v>
      </c>
      <c r="R13" s="274">
        <v>121.139</v>
      </c>
      <c r="S13" s="282">
        <v>3.4812271969801543E-2</v>
      </c>
    </row>
    <row r="14" spans="1:19" ht="26.25" customHeight="1" x14ac:dyDescent="0.2">
      <c r="A14" s="27"/>
      <c r="B14" s="276"/>
      <c r="C14" s="285" t="s">
        <v>42</v>
      </c>
      <c r="D14" s="278">
        <v>482317</v>
      </c>
      <c r="E14" s="279">
        <v>486283</v>
      </c>
      <c r="F14" s="280">
        <v>100.82199999999999</v>
      </c>
      <c r="G14" s="280">
        <v>0.76908053421382194</v>
      </c>
      <c r="H14" s="281">
        <v>484397</v>
      </c>
      <c r="I14" s="27">
        <v>484397</v>
      </c>
      <c r="J14" s="274">
        <v>99.611999999999995</v>
      </c>
      <c r="K14" s="274">
        <v>0.80642976896326601</v>
      </c>
      <c r="L14" s="281">
        <v>493378</v>
      </c>
      <c r="M14" s="27">
        <v>493378</v>
      </c>
      <c r="N14" s="274">
        <v>101.854</v>
      </c>
      <c r="O14" s="274">
        <v>0.84</v>
      </c>
      <c r="P14" s="281">
        <v>484744</v>
      </c>
      <c r="Q14" s="27">
        <v>484744</v>
      </c>
      <c r="R14" s="274">
        <v>98.25</v>
      </c>
      <c r="S14" s="282">
        <v>0.80656915991441924</v>
      </c>
    </row>
    <row r="15" spans="1:19" ht="26.25" customHeight="1" x14ac:dyDescent="0.2">
      <c r="A15" s="27"/>
      <c r="B15" s="276"/>
      <c r="C15" s="285" t="s">
        <v>43</v>
      </c>
      <c r="D15" s="278">
        <v>3574532</v>
      </c>
      <c r="E15" s="279">
        <v>3583299</v>
      </c>
      <c r="F15" s="280">
        <v>97.692999999999998</v>
      </c>
      <c r="G15" s="280">
        <v>5.6671639953851018</v>
      </c>
      <c r="H15" s="281">
        <v>5212543</v>
      </c>
      <c r="I15" s="27">
        <v>5387751</v>
      </c>
      <c r="J15" s="274">
        <v>150.357</v>
      </c>
      <c r="K15" s="274">
        <v>8.9695906336364715</v>
      </c>
      <c r="L15" s="281">
        <v>5433937</v>
      </c>
      <c r="M15" s="27">
        <v>5499967</v>
      </c>
      <c r="N15" s="274">
        <v>102.08299999999998</v>
      </c>
      <c r="O15" s="274">
        <v>9.36</v>
      </c>
      <c r="P15" s="281">
        <v>5571099</v>
      </c>
      <c r="Q15" s="27">
        <v>5635336</v>
      </c>
      <c r="R15" s="274">
        <v>102.461</v>
      </c>
      <c r="S15" s="282">
        <v>9.3766776347009628</v>
      </c>
    </row>
    <row r="16" spans="1:19" ht="26.25" customHeight="1" x14ac:dyDescent="0.2">
      <c r="A16" s="27"/>
      <c r="B16" s="276"/>
      <c r="C16" s="286" t="s">
        <v>44</v>
      </c>
      <c r="D16" s="278">
        <v>15000</v>
      </c>
      <c r="E16" s="279">
        <v>14523</v>
      </c>
      <c r="F16" s="280">
        <v>107.857</v>
      </c>
      <c r="G16" s="280">
        <v>2.2968840363301483E-2</v>
      </c>
      <c r="H16" s="281">
        <v>15000</v>
      </c>
      <c r="I16" s="27">
        <v>14025</v>
      </c>
      <c r="J16" s="274">
        <v>96.570999999999998</v>
      </c>
      <c r="K16" s="274">
        <v>2.3348983395251838E-2</v>
      </c>
      <c r="L16" s="281">
        <v>15000</v>
      </c>
      <c r="M16" s="27">
        <v>12632</v>
      </c>
      <c r="N16" s="274">
        <v>90.067999999999998</v>
      </c>
      <c r="O16" s="274">
        <v>0.02</v>
      </c>
      <c r="P16" s="281">
        <v>15000</v>
      </c>
      <c r="Q16" s="27">
        <v>10845</v>
      </c>
      <c r="R16" s="274">
        <v>85.853000000000009</v>
      </c>
      <c r="S16" s="282">
        <v>1.8045076451223486E-2</v>
      </c>
    </row>
    <row r="17" spans="1:19" ht="26.25" customHeight="1" x14ac:dyDescent="0.2">
      <c r="A17" s="27"/>
      <c r="B17" s="276"/>
      <c r="C17" s="233" t="s">
        <v>45</v>
      </c>
      <c r="D17" s="278">
        <v>291513</v>
      </c>
      <c r="E17" s="279">
        <v>290300</v>
      </c>
      <c r="F17" s="280">
        <v>68.12700000000001</v>
      </c>
      <c r="G17" s="280">
        <v>0.45912375937935829</v>
      </c>
      <c r="H17" s="281">
        <v>259854</v>
      </c>
      <c r="I17" s="27">
        <v>232909</v>
      </c>
      <c r="J17" s="274">
        <v>80.23</v>
      </c>
      <c r="K17" s="274">
        <v>0.38774961665630742</v>
      </c>
      <c r="L17" s="281">
        <v>231732</v>
      </c>
      <c r="M17" s="27">
        <v>226547</v>
      </c>
      <c r="N17" s="274">
        <v>97.268000000000001</v>
      </c>
      <c r="O17" s="274">
        <v>0.39</v>
      </c>
      <c r="P17" s="281">
        <v>225429</v>
      </c>
      <c r="Q17" s="27">
        <v>227350</v>
      </c>
      <c r="R17" s="274">
        <v>100.35400000000001</v>
      </c>
      <c r="S17" s="282">
        <v>0.37828936202726227</v>
      </c>
    </row>
    <row r="18" spans="1:19" ht="26.25" customHeight="1" x14ac:dyDescent="0.2">
      <c r="A18" s="27"/>
      <c r="B18" s="276"/>
      <c r="C18" s="233" t="s">
        <v>46</v>
      </c>
      <c r="D18" s="278">
        <v>597816</v>
      </c>
      <c r="E18" s="279">
        <v>589882</v>
      </c>
      <c r="F18" s="280">
        <v>93.284999999999997</v>
      </c>
      <c r="G18" s="280">
        <v>0.93292745928423915</v>
      </c>
      <c r="H18" s="281">
        <v>578056</v>
      </c>
      <c r="I18" s="27">
        <v>587074</v>
      </c>
      <c r="J18" s="274">
        <v>99.524000000000001</v>
      </c>
      <c r="K18" s="274">
        <v>0.97736763477961341</v>
      </c>
      <c r="L18" s="281">
        <v>593469</v>
      </c>
      <c r="M18" s="27">
        <v>601902</v>
      </c>
      <c r="N18" s="274">
        <v>102.52600000000001</v>
      </c>
      <c r="O18" s="274">
        <v>1.02</v>
      </c>
      <c r="P18" s="281">
        <v>610423</v>
      </c>
      <c r="Q18" s="27">
        <v>615124</v>
      </c>
      <c r="R18" s="274">
        <v>102.197</v>
      </c>
      <c r="S18" s="282">
        <v>1.0235094151205528</v>
      </c>
    </row>
    <row r="19" spans="1:19" ht="26.25" customHeight="1" x14ac:dyDescent="0.2">
      <c r="A19" s="27"/>
      <c r="B19" s="276"/>
      <c r="C19" s="233" t="s">
        <v>47</v>
      </c>
      <c r="D19" s="278">
        <v>27487586</v>
      </c>
      <c r="E19" s="279">
        <v>26722870</v>
      </c>
      <c r="F19" s="280">
        <v>220.05099999999999</v>
      </c>
      <c r="G19" s="280">
        <v>42.263536120585158</v>
      </c>
      <c r="H19" s="281">
        <v>20555263</v>
      </c>
      <c r="I19" s="27">
        <v>18246431</v>
      </c>
      <c r="J19" s="274">
        <v>68.28</v>
      </c>
      <c r="K19" s="274">
        <v>30.376870904927518</v>
      </c>
      <c r="L19" s="281">
        <v>18705358</v>
      </c>
      <c r="M19" s="27">
        <v>17337568</v>
      </c>
      <c r="N19" s="274">
        <v>95.018999999999991</v>
      </c>
      <c r="O19" s="274">
        <v>29.52</v>
      </c>
      <c r="P19" s="281">
        <v>16932912</v>
      </c>
      <c r="Q19" s="27">
        <v>16337005</v>
      </c>
      <c r="R19" s="274">
        <v>94.228999999999999</v>
      </c>
      <c r="S19" s="282">
        <v>27.183264565147102</v>
      </c>
    </row>
    <row r="20" spans="1:19" ht="26.25" customHeight="1" x14ac:dyDescent="0.2">
      <c r="A20" s="27"/>
      <c r="B20" s="276"/>
      <c r="C20" s="233" t="s">
        <v>48</v>
      </c>
      <c r="D20" s="278">
        <v>6249113</v>
      </c>
      <c r="E20" s="279">
        <v>5707403</v>
      </c>
      <c r="F20" s="280">
        <v>97.498999999999995</v>
      </c>
      <c r="G20" s="280">
        <v>9.0265391720738126</v>
      </c>
      <c r="H20" s="281">
        <v>6217265</v>
      </c>
      <c r="I20" s="27">
        <v>5533422</v>
      </c>
      <c r="J20" s="274">
        <v>96.951999999999998</v>
      </c>
      <c r="K20" s="274">
        <v>9.2121054115451866</v>
      </c>
      <c r="L20" s="281">
        <v>7408026</v>
      </c>
      <c r="M20" s="27">
        <v>6542197</v>
      </c>
      <c r="N20" s="274">
        <v>118.23099999999999</v>
      </c>
      <c r="O20" s="274">
        <v>11.14</v>
      </c>
      <c r="P20" s="281">
        <v>7013551</v>
      </c>
      <c r="Q20" s="27">
        <v>6351981</v>
      </c>
      <c r="R20" s="274">
        <v>97.091999999999999</v>
      </c>
      <c r="S20" s="282">
        <v>10.569108599513047</v>
      </c>
    </row>
    <row r="21" spans="1:19" ht="26.25" customHeight="1" x14ac:dyDescent="0.2">
      <c r="A21" s="27"/>
      <c r="B21" s="276"/>
      <c r="C21" s="233" t="s">
        <v>49</v>
      </c>
      <c r="D21" s="278">
        <v>296566</v>
      </c>
      <c r="E21" s="279">
        <v>299344</v>
      </c>
      <c r="F21" s="280">
        <v>103.71600000000001</v>
      </c>
      <c r="G21" s="280">
        <v>0.47342729117345717</v>
      </c>
      <c r="H21" s="281">
        <v>466050</v>
      </c>
      <c r="I21" s="27">
        <v>496920</v>
      </c>
      <c r="J21" s="274">
        <v>166.00299999999999</v>
      </c>
      <c r="K21" s="274">
        <v>0.82727820525978923</v>
      </c>
      <c r="L21" s="281">
        <v>490546</v>
      </c>
      <c r="M21" s="27">
        <v>479688</v>
      </c>
      <c r="N21" s="274">
        <v>96.531999999999996</v>
      </c>
      <c r="O21" s="274">
        <v>0.82</v>
      </c>
      <c r="P21" s="281">
        <v>462031</v>
      </c>
      <c r="Q21" s="27">
        <v>427952</v>
      </c>
      <c r="R21" s="274">
        <v>89.215000000000003</v>
      </c>
      <c r="S21" s="282">
        <v>0.71207252719723302</v>
      </c>
    </row>
    <row r="22" spans="1:19" ht="26.25" customHeight="1" x14ac:dyDescent="0.2">
      <c r="A22" s="27"/>
      <c r="B22" s="276"/>
      <c r="C22" s="233" t="s">
        <v>373</v>
      </c>
      <c r="D22" s="278">
        <v>355862</v>
      </c>
      <c r="E22" s="279">
        <v>299391</v>
      </c>
      <c r="F22" s="280">
        <v>137.31299999999999</v>
      </c>
      <c r="G22" s="280">
        <v>0.47350162399016693</v>
      </c>
      <c r="H22" s="281">
        <v>766881</v>
      </c>
      <c r="I22" s="27">
        <v>730118</v>
      </c>
      <c r="J22" s="274">
        <v>243.86800000000002</v>
      </c>
      <c r="K22" s="274">
        <v>1.2155089524830291</v>
      </c>
      <c r="L22" s="281">
        <v>634411</v>
      </c>
      <c r="M22" s="27">
        <v>635071</v>
      </c>
      <c r="N22" s="274">
        <v>86.981999999999999</v>
      </c>
      <c r="O22" s="274">
        <v>1.08</v>
      </c>
      <c r="P22" s="281">
        <v>905099</v>
      </c>
      <c r="Q22" s="27">
        <v>886938</v>
      </c>
      <c r="R22" s="274">
        <v>139.66</v>
      </c>
      <c r="S22" s="282">
        <v>1.475782758644099</v>
      </c>
    </row>
    <row r="23" spans="1:19" ht="26.25" customHeight="1" x14ac:dyDescent="0.2">
      <c r="A23" s="27"/>
      <c r="B23" s="276"/>
      <c r="C23" s="233" t="s">
        <v>50</v>
      </c>
      <c r="D23" s="278">
        <v>1841179</v>
      </c>
      <c r="E23" s="279">
        <v>648162</v>
      </c>
      <c r="F23" s="280">
        <v>13.074</v>
      </c>
      <c r="G23" s="280">
        <v>1.0251001520042839</v>
      </c>
      <c r="H23" s="281">
        <v>5272167</v>
      </c>
      <c r="I23" s="27">
        <v>3771762</v>
      </c>
      <c r="J23" s="274">
        <v>581.91699999999992</v>
      </c>
      <c r="K23" s="274">
        <v>6.2792733197035195</v>
      </c>
      <c r="L23" s="281">
        <v>3397570</v>
      </c>
      <c r="M23" s="27">
        <v>1467483</v>
      </c>
      <c r="N23" s="274">
        <v>38.907000000000004</v>
      </c>
      <c r="O23" s="274">
        <v>2.5</v>
      </c>
      <c r="P23" s="281">
        <v>7079736</v>
      </c>
      <c r="Q23" s="27">
        <v>5969284</v>
      </c>
      <c r="R23" s="274">
        <v>406.77000000000004</v>
      </c>
      <c r="S23" s="282">
        <v>9.9323362046164245</v>
      </c>
    </row>
    <row r="24" spans="1:19" ht="26.25" customHeight="1" x14ac:dyDescent="0.2">
      <c r="A24" s="27"/>
      <c r="B24" s="276"/>
      <c r="C24" s="233" t="s">
        <v>51</v>
      </c>
      <c r="D24" s="278">
        <v>952970</v>
      </c>
      <c r="E24" s="279">
        <v>952971</v>
      </c>
      <c r="F24" s="280">
        <v>76.605999999999995</v>
      </c>
      <c r="G24" s="280">
        <v>1.50717061005686</v>
      </c>
      <c r="H24" s="281">
        <v>1386353</v>
      </c>
      <c r="I24" s="27">
        <v>1386354</v>
      </c>
      <c r="J24" s="274">
        <v>145.47699999999998</v>
      </c>
      <c r="K24" s="274">
        <v>2.3080182906196773</v>
      </c>
      <c r="L24" s="281">
        <v>2338555</v>
      </c>
      <c r="M24" s="27">
        <v>2338555</v>
      </c>
      <c r="N24" s="274">
        <v>168.684</v>
      </c>
      <c r="O24" s="274">
        <v>3.98</v>
      </c>
      <c r="P24" s="281">
        <v>1303339</v>
      </c>
      <c r="Q24" s="27">
        <v>1303338</v>
      </c>
      <c r="R24" s="274">
        <v>55.732999999999997</v>
      </c>
      <c r="S24" s="282">
        <v>2.1686338268127905</v>
      </c>
    </row>
    <row r="25" spans="1:19" ht="26.25" customHeight="1" x14ac:dyDescent="0.2">
      <c r="A25" s="27"/>
      <c r="B25" s="276"/>
      <c r="C25" s="233" t="s">
        <v>52</v>
      </c>
      <c r="D25" s="278">
        <v>440385</v>
      </c>
      <c r="E25" s="279">
        <v>518062</v>
      </c>
      <c r="F25" s="280">
        <v>105.84599999999999</v>
      </c>
      <c r="G25" s="280">
        <v>0.81934058915463015</v>
      </c>
      <c r="H25" s="281">
        <v>427666</v>
      </c>
      <c r="I25" s="27">
        <v>580508</v>
      </c>
      <c r="J25" s="274">
        <v>112.054</v>
      </c>
      <c r="K25" s="274">
        <v>0.96643648148383998</v>
      </c>
      <c r="L25" s="281">
        <v>501110</v>
      </c>
      <c r="M25" s="27">
        <v>638867</v>
      </c>
      <c r="N25" s="274">
        <v>110.053</v>
      </c>
      <c r="O25" s="274">
        <v>1.0900000000000001</v>
      </c>
      <c r="P25" s="281">
        <v>568507</v>
      </c>
      <c r="Q25" s="27">
        <v>697624</v>
      </c>
      <c r="R25" s="274">
        <v>109.19700000000002</v>
      </c>
      <c r="S25" s="282">
        <v>1.1607817809320731</v>
      </c>
    </row>
    <row r="26" spans="1:19" ht="26.25" customHeight="1" x14ac:dyDescent="0.2">
      <c r="A26" s="27"/>
      <c r="B26" s="276"/>
      <c r="C26" s="233" t="s">
        <v>53</v>
      </c>
      <c r="D26" s="278">
        <v>3953803</v>
      </c>
      <c r="E26" s="279">
        <v>3474820</v>
      </c>
      <c r="F26" s="280">
        <v>212.154</v>
      </c>
      <c r="G26" s="280">
        <v>5.4955991097712085</v>
      </c>
      <c r="H26" s="281">
        <v>3073411</v>
      </c>
      <c r="I26" s="27">
        <v>2809413</v>
      </c>
      <c r="J26" s="274">
        <v>80.850999999999999</v>
      </c>
      <c r="K26" s="274">
        <v>4.6771434928630766</v>
      </c>
      <c r="L26" s="281">
        <v>1514099</v>
      </c>
      <c r="M26" s="27">
        <v>1240399</v>
      </c>
      <c r="N26" s="274">
        <v>44.152000000000001</v>
      </c>
      <c r="O26" s="274">
        <v>2.11</v>
      </c>
      <c r="P26" s="281">
        <v>1294088</v>
      </c>
      <c r="Q26" s="27">
        <v>1069388</v>
      </c>
      <c r="R26" s="274">
        <v>86.212999999999994</v>
      </c>
      <c r="S26" s="282">
        <v>1.7793626755206067</v>
      </c>
    </row>
    <row r="27" spans="1:19" ht="26.25" customHeight="1" x14ac:dyDescent="0.2">
      <c r="A27" s="27"/>
      <c r="B27" s="683" t="s">
        <v>54</v>
      </c>
      <c r="C27" s="684"/>
      <c r="D27" s="278">
        <v>26016946</v>
      </c>
      <c r="E27" s="279">
        <v>23568208</v>
      </c>
      <c r="F27" s="280">
        <v>93.009</v>
      </c>
      <c r="G27" s="280">
        <v>100</v>
      </c>
      <c r="H27" s="281">
        <v>24206501</v>
      </c>
      <c r="I27" s="27">
        <v>23648941</v>
      </c>
      <c r="J27" s="274">
        <v>100.343</v>
      </c>
      <c r="K27" s="274">
        <v>100</v>
      </c>
      <c r="L27" s="281">
        <v>24846379</v>
      </c>
      <c r="M27" s="27">
        <v>24302503</v>
      </c>
      <c r="N27" s="274">
        <v>102.76400000000001</v>
      </c>
      <c r="O27" s="274">
        <v>100</v>
      </c>
      <c r="P27" s="281">
        <v>79938000</v>
      </c>
      <c r="Q27" s="27">
        <v>51448673</v>
      </c>
      <c r="R27" s="274">
        <v>211.70099999999999</v>
      </c>
      <c r="S27" s="282">
        <v>100</v>
      </c>
    </row>
    <row r="28" spans="1:19" ht="26.25" customHeight="1" x14ac:dyDescent="0.2">
      <c r="A28" s="27"/>
      <c r="B28" s="276"/>
      <c r="C28" s="277" t="s">
        <v>55</v>
      </c>
      <c r="D28" s="278">
        <v>13286363</v>
      </c>
      <c r="E28" s="279">
        <v>12177651</v>
      </c>
      <c r="F28" s="280">
        <v>98.331000000000003</v>
      </c>
      <c r="G28" s="280">
        <v>51.669821481548361</v>
      </c>
      <c r="H28" s="281">
        <v>12427820</v>
      </c>
      <c r="I28" s="27">
        <v>12236044</v>
      </c>
      <c r="J28" s="274">
        <v>100.47999999999999</v>
      </c>
      <c r="K28" s="274">
        <v>51.740346428197356</v>
      </c>
      <c r="L28" s="281">
        <v>12802104</v>
      </c>
      <c r="M28" s="27">
        <v>12729742</v>
      </c>
      <c r="N28" s="274">
        <v>104.03500000000001</v>
      </c>
      <c r="O28" s="274">
        <v>52.38</v>
      </c>
      <c r="P28" s="281">
        <v>13440070</v>
      </c>
      <c r="Q28" s="27">
        <v>13007946</v>
      </c>
      <c r="R28" s="274">
        <v>102.18499999999999</v>
      </c>
      <c r="S28" s="282">
        <v>25.283345986396967</v>
      </c>
    </row>
    <row r="29" spans="1:19" ht="26.25" customHeight="1" x14ac:dyDescent="0.2">
      <c r="A29" s="27"/>
      <c r="B29" s="276"/>
      <c r="C29" s="283" t="s">
        <v>56</v>
      </c>
      <c r="D29" s="278">
        <v>3472801</v>
      </c>
      <c r="E29" s="279">
        <v>2483382</v>
      </c>
      <c r="F29" s="280">
        <v>105.38300000000001</v>
      </c>
      <c r="G29" s="280">
        <v>10.536999673458416</v>
      </c>
      <c r="H29" s="281">
        <v>2705520</v>
      </c>
      <c r="I29" s="27">
        <v>2496343</v>
      </c>
      <c r="J29" s="274">
        <v>100.52200000000001</v>
      </c>
      <c r="K29" s="274">
        <v>10.555834191476059</v>
      </c>
      <c r="L29" s="281">
        <v>2561537</v>
      </c>
      <c r="M29" s="27">
        <v>2247781</v>
      </c>
      <c r="N29" s="274">
        <v>90.042999999999992</v>
      </c>
      <c r="O29" s="274">
        <v>9.25</v>
      </c>
      <c r="P29" s="281">
        <v>3155347</v>
      </c>
      <c r="Q29" s="27">
        <v>2744200</v>
      </c>
      <c r="R29" s="274">
        <v>122.08499999999999</v>
      </c>
      <c r="S29" s="282">
        <v>5.333859631326157</v>
      </c>
    </row>
    <row r="30" spans="1:19" ht="26.25" customHeight="1" x14ac:dyDescent="0.2">
      <c r="A30" s="27"/>
      <c r="B30" s="276"/>
      <c r="C30" s="233" t="s">
        <v>57</v>
      </c>
      <c r="D30" s="278">
        <v>0</v>
      </c>
      <c r="E30" s="279">
        <v>0</v>
      </c>
      <c r="F30" s="279">
        <v>0</v>
      </c>
      <c r="G30" s="279">
        <v>0</v>
      </c>
      <c r="H30" s="278">
        <v>0</v>
      </c>
      <c r="I30" s="279">
        <v>0</v>
      </c>
      <c r="J30" s="279">
        <v>0</v>
      </c>
      <c r="K30" s="279">
        <v>0</v>
      </c>
      <c r="L30" s="428">
        <v>0</v>
      </c>
      <c r="M30" s="279">
        <v>0</v>
      </c>
      <c r="N30" s="279">
        <v>0</v>
      </c>
      <c r="O30" s="287">
        <v>0</v>
      </c>
      <c r="P30" s="281">
        <v>53318914</v>
      </c>
      <c r="Q30" s="27">
        <v>25724336</v>
      </c>
      <c r="R30" s="279">
        <v>0</v>
      </c>
      <c r="S30" s="282">
        <v>49.999999028157639</v>
      </c>
    </row>
    <row r="31" spans="1:19" ht="26.25" customHeight="1" x14ac:dyDescent="0.2">
      <c r="A31" s="27"/>
      <c r="B31" s="276"/>
      <c r="C31" s="233" t="s">
        <v>58</v>
      </c>
      <c r="D31" s="278">
        <v>8114782</v>
      </c>
      <c r="E31" s="279">
        <v>7749896</v>
      </c>
      <c r="F31" s="280">
        <v>102.77499999999999</v>
      </c>
      <c r="G31" s="280">
        <v>32.882839458986446</v>
      </c>
      <c r="H31" s="281">
        <v>7876165</v>
      </c>
      <c r="I31" s="27">
        <v>7768660</v>
      </c>
      <c r="J31" s="274">
        <v>100.242</v>
      </c>
      <c r="K31" s="274">
        <v>32.849927614094852</v>
      </c>
      <c r="L31" s="281">
        <v>8301931</v>
      </c>
      <c r="M31" s="27">
        <v>8135765</v>
      </c>
      <c r="N31" s="274">
        <v>104.72499999999999</v>
      </c>
      <c r="O31" s="274">
        <v>33.479999999999997</v>
      </c>
      <c r="P31" s="281">
        <v>8726120</v>
      </c>
      <c r="Q31" s="27">
        <v>8710360</v>
      </c>
      <c r="R31" s="274">
        <v>107.063</v>
      </c>
      <c r="S31" s="282">
        <v>16.930193709758072</v>
      </c>
    </row>
    <row r="32" spans="1:19" ht="26.25" customHeight="1" thickBot="1" x14ac:dyDescent="0.25">
      <c r="A32" s="27"/>
      <c r="B32" s="290"/>
      <c r="C32" s="291" t="s">
        <v>59</v>
      </c>
      <c r="D32" s="292">
        <v>1143000</v>
      </c>
      <c r="E32" s="293">
        <v>1157279</v>
      </c>
      <c r="F32" s="294">
        <v>104.44199999999999</v>
      </c>
      <c r="G32" s="294">
        <v>4.9103393860067772</v>
      </c>
      <c r="H32" s="295">
        <v>1196996</v>
      </c>
      <c r="I32" s="296">
        <v>1147894</v>
      </c>
      <c r="J32" s="297">
        <v>99.189000000000007</v>
      </c>
      <c r="K32" s="297">
        <v>4.8538917662317314</v>
      </c>
      <c r="L32" s="295">
        <v>1180807</v>
      </c>
      <c r="M32" s="296">
        <v>1189215</v>
      </c>
      <c r="N32" s="297">
        <v>103.60000000000001</v>
      </c>
      <c r="O32" s="297">
        <v>4.8899999999999997</v>
      </c>
      <c r="P32" s="295">
        <v>1297549</v>
      </c>
      <c r="Q32" s="296">
        <v>1261831</v>
      </c>
      <c r="R32" s="297">
        <v>106.10599999999999</v>
      </c>
      <c r="S32" s="298">
        <v>2.4526016443611676</v>
      </c>
    </row>
    <row r="33" spans="2:19" ht="15" customHeight="1" x14ac:dyDescent="0.2">
      <c r="B33" s="227" t="s">
        <v>285</v>
      </c>
      <c r="C33" s="227"/>
      <c r="D33" s="299"/>
      <c r="E33" s="299"/>
      <c r="F33" s="300"/>
      <c r="G33" s="300"/>
      <c r="H33" s="299"/>
      <c r="I33" s="299"/>
      <c r="J33" s="300"/>
      <c r="K33" s="300"/>
      <c r="L33" s="299"/>
      <c r="M33" s="299"/>
      <c r="N33" s="300"/>
      <c r="O33" s="300"/>
      <c r="P33" s="299"/>
      <c r="Q33" s="299"/>
      <c r="S33" s="260" t="s">
        <v>26</v>
      </c>
    </row>
    <row r="34" spans="2:19" ht="12" x14ac:dyDescent="0.2">
      <c r="C34" s="99" t="s">
        <v>374</v>
      </c>
      <c r="J34" s="260"/>
    </row>
    <row r="35" spans="2:19" ht="12" x14ac:dyDescent="0.2">
      <c r="C35" s="99" t="s">
        <v>375</v>
      </c>
      <c r="J35" s="260"/>
    </row>
  </sheetData>
  <sheetProtection sheet="1" objects="1" scenarios="1"/>
  <mergeCells count="19">
    <mergeCell ref="B27:C27"/>
    <mergeCell ref="P3:P4"/>
    <mergeCell ref="K3:K4"/>
    <mergeCell ref="L3:L4"/>
    <mergeCell ref="M3:M4"/>
    <mergeCell ref="D3:D4"/>
    <mergeCell ref="E3:E4"/>
    <mergeCell ref="G3:G4"/>
    <mergeCell ref="H3:H4"/>
    <mergeCell ref="Q3:Q4"/>
    <mergeCell ref="S3:S4"/>
    <mergeCell ref="B5:C5"/>
    <mergeCell ref="B2:C4"/>
    <mergeCell ref="D2:G2"/>
    <mergeCell ref="H2:K2"/>
    <mergeCell ref="L2:O2"/>
    <mergeCell ref="P2:S2"/>
    <mergeCell ref="O3:O4"/>
    <mergeCell ref="I3:I4"/>
  </mergeCells>
  <phoneticPr fontId="23"/>
  <conditionalFormatting sqref="C5:S32">
    <cfRule type="expression" dxfId="3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31A11-E534-44B8-9BB8-4780CC49B9B4}">
  <sheetPr>
    <tabColor rgb="FF00B0F0"/>
  </sheetPr>
  <dimension ref="A1:S35"/>
  <sheetViews>
    <sheetView view="pageBreakPreview" zoomScale="90" zoomScaleNormal="90" zoomScaleSheetLayoutView="90" workbookViewId="0">
      <pane xSplit="3" topLeftCell="G1" activePane="topRight" state="frozen"/>
      <selection pane="topRight" activeCell="L1" sqref="L1"/>
    </sheetView>
  </sheetViews>
  <sheetFormatPr defaultColWidth="9" defaultRowHeight="24.9" customHeight="1" x14ac:dyDescent="0.2"/>
  <cols>
    <col min="1" max="1" width="3.33203125" style="99" customWidth="1"/>
    <col min="2" max="2" width="2.77734375" style="99" customWidth="1"/>
    <col min="3" max="3" width="21.6640625" style="99" customWidth="1"/>
    <col min="4" max="5" width="12.77734375" style="258" customWidth="1"/>
    <col min="6" max="6" width="10.109375" style="259" bestFit="1" customWidth="1"/>
    <col min="7" max="7" width="8.33203125" style="259" customWidth="1"/>
    <col min="8" max="9" width="12.77734375" style="258" customWidth="1"/>
    <col min="10" max="11" width="9.109375" style="259" customWidth="1"/>
    <col min="12" max="13" width="14.109375" style="258" customWidth="1"/>
    <col min="14" max="15" width="9.109375" style="259" customWidth="1"/>
    <col min="16" max="17" width="14.109375" style="258" customWidth="1"/>
    <col min="18" max="19" width="9.109375" style="259" customWidth="1"/>
    <col min="20" max="20" width="9" style="99" customWidth="1"/>
    <col min="21" max="16384" width="9" style="99"/>
  </cols>
  <sheetData>
    <row r="1" spans="1:19" ht="18" customHeight="1" thickBot="1" x14ac:dyDescent="0.25">
      <c r="B1" s="227" t="s">
        <v>372</v>
      </c>
      <c r="S1" s="260" t="s">
        <v>0</v>
      </c>
    </row>
    <row r="2" spans="1:19" ht="17.25" customHeight="1" x14ac:dyDescent="0.2">
      <c r="B2" s="673" t="s">
        <v>28</v>
      </c>
      <c r="C2" s="674"/>
      <c r="D2" s="677" t="s">
        <v>471</v>
      </c>
      <c r="E2" s="678"/>
      <c r="F2" s="678"/>
      <c r="G2" s="679"/>
      <c r="H2" s="677" t="s">
        <v>472</v>
      </c>
      <c r="I2" s="678"/>
      <c r="J2" s="678"/>
      <c r="K2" s="679"/>
      <c r="L2" s="677" t="s">
        <v>436</v>
      </c>
      <c r="M2" s="678"/>
      <c r="N2" s="678"/>
      <c r="O2" s="679"/>
      <c r="P2" s="677" t="s">
        <v>447</v>
      </c>
      <c r="Q2" s="678"/>
      <c r="R2" s="678"/>
      <c r="S2" s="680"/>
    </row>
    <row r="3" spans="1:19" ht="13.5" customHeight="1" x14ac:dyDescent="0.2">
      <c r="B3" s="675"/>
      <c r="C3" s="676"/>
      <c r="D3" s="667" t="s">
        <v>29</v>
      </c>
      <c r="E3" s="667" t="s">
        <v>30</v>
      </c>
      <c r="F3" s="261" t="s">
        <v>31</v>
      </c>
      <c r="G3" s="681" t="s">
        <v>32</v>
      </c>
      <c r="H3" s="667" t="s">
        <v>29</v>
      </c>
      <c r="I3" s="667" t="s">
        <v>30</v>
      </c>
      <c r="J3" s="262" t="s">
        <v>31</v>
      </c>
      <c r="K3" s="685" t="s">
        <v>32</v>
      </c>
      <c r="L3" s="667" t="s">
        <v>29</v>
      </c>
      <c r="M3" s="667" t="s">
        <v>30</v>
      </c>
      <c r="N3" s="263" t="s">
        <v>31</v>
      </c>
      <c r="O3" s="681" t="s">
        <v>32</v>
      </c>
      <c r="P3" s="667" t="s">
        <v>29</v>
      </c>
      <c r="Q3" s="667" t="s">
        <v>30</v>
      </c>
      <c r="R3" s="263" t="s">
        <v>31</v>
      </c>
      <c r="S3" s="669" t="s">
        <v>32</v>
      </c>
    </row>
    <row r="4" spans="1:19" ht="13.5" customHeight="1" x14ac:dyDescent="0.2">
      <c r="A4" s="264"/>
      <c r="B4" s="675"/>
      <c r="C4" s="676"/>
      <c r="D4" s="668"/>
      <c r="E4" s="668"/>
      <c r="F4" s="265" t="s">
        <v>33</v>
      </c>
      <c r="G4" s="682"/>
      <c r="H4" s="668"/>
      <c r="I4" s="668"/>
      <c r="J4" s="266" t="s">
        <v>33</v>
      </c>
      <c r="K4" s="686"/>
      <c r="L4" s="668"/>
      <c r="M4" s="668"/>
      <c r="N4" s="267" t="s">
        <v>33</v>
      </c>
      <c r="O4" s="682"/>
      <c r="P4" s="668"/>
      <c r="Q4" s="668"/>
      <c r="R4" s="267" t="s">
        <v>33</v>
      </c>
      <c r="S4" s="670"/>
    </row>
    <row r="5" spans="1:19" s="43" customFormat="1" ht="26.25" customHeight="1" x14ac:dyDescent="0.2">
      <c r="A5" s="27"/>
      <c r="B5" s="671" t="s">
        <v>34</v>
      </c>
      <c r="C5" s="672"/>
      <c r="D5" s="268">
        <v>65635080</v>
      </c>
      <c r="E5" s="269">
        <v>63229139</v>
      </c>
      <c r="F5" s="270">
        <v>125.104</v>
      </c>
      <c r="G5" s="270">
        <v>100</v>
      </c>
      <c r="H5" s="271">
        <v>64081010</v>
      </c>
      <c r="I5" s="272">
        <v>60066855</v>
      </c>
      <c r="J5" s="273">
        <v>94.998999999999995</v>
      </c>
      <c r="K5" s="273">
        <v>100</v>
      </c>
      <c r="L5" s="271">
        <v>62421338</v>
      </c>
      <c r="M5" s="272">
        <v>58730467</v>
      </c>
      <c r="N5" s="274">
        <v>97.775000000000006</v>
      </c>
      <c r="O5" s="273">
        <v>100</v>
      </c>
      <c r="P5" s="271">
        <v>62207426</v>
      </c>
      <c r="Q5" s="272">
        <v>60099496</v>
      </c>
      <c r="R5" s="274">
        <v>102.33099999999999</v>
      </c>
      <c r="S5" s="275">
        <v>100</v>
      </c>
    </row>
    <row r="6" spans="1:19" ht="26.25" customHeight="1" x14ac:dyDescent="0.2">
      <c r="A6" s="27"/>
      <c r="B6" s="276"/>
      <c r="C6" s="277" t="s">
        <v>35</v>
      </c>
      <c r="D6" s="278">
        <v>16355632</v>
      </c>
      <c r="E6" s="279">
        <v>16803268</v>
      </c>
      <c r="F6" s="280">
        <v>103.79700000000001</v>
      </c>
      <c r="G6" s="280">
        <v>26.575196603578611</v>
      </c>
      <c r="H6" s="281">
        <v>16223138</v>
      </c>
      <c r="I6" s="27">
        <v>16604271</v>
      </c>
      <c r="J6" s="274">
        <v>98.816000000000003</v>
      </c>
      <c r="K6" s="274">
        <v>27.64</v>
      </c>
      <c r="L6" s="281">
        <v>17242502</v>
      </c>
      <c r="M6" s="27">
        <v>17894332</v>
      </c>
      <c r="N6" s="274">
        <v>107.76900000000001</v>
      </c>
      <c r="O6" s="274">
        <v>30.47</v>
      </c>
      <c r="P6" s="281">
        <v>16383301</v>
      </c>
      <c r="Q6" s="27">
        <v>16730939</v>
      </c>
      <c r="R6" s="274">
        <v>93.498999999999995</v>
      </c>
      <c r="S6" s="282">
        <v>27.838734288220984</v>
      </c>
    </row>
    <row r="7" spans="1:19" ht="26.25" customHeight="1" x14ac:dyDescent="0.2">
      <c r="A7" s="27"/>
      <c r="B7" s="276"/>
      <c r="C7" s="233" t="s">
        <v>36</v>
      </c>
      <c r="D7" s="278">
        <v>188255</v>
      </c>
      <c r="E7" s="279">
        <v>175199</v>
      </c>
      <c r="F7" s="280">
        <v>97.941999999999993</v>
      </c>
      <c r="G7" s="280">
        <v>0.27708585435585326</v>
      </c>
      <c r="H7" s="281">
        <v>177444</v>
      </c>
      <c r="I7" s="27">
        <v>182405</v>
      </c>
      <c r="J7" s="274">
        <v>104.11300000000001</v>
      </c>
      <c r="K7" s="274">
        <v>0.3</v>
      </c>
      <c r="L7" s="281">
        <v>181292</v>
      </c>
      <c r="M7" s="27">
        <v>190116</v>
      </c>
      <c r="N7" s="274">
        <v>104.227</v>
      </c>
      <c r="O7" s="274">
        <v>0.32</v>
      </c>
      <c r="P7" s="281">
        <v>185352</v>
      </c>
      <c r="Q7" s="27">
        <v>191765</v>
      </c>
      <c r="R7" s="274">
        <v>100.86699999999999</v>
      </c>
      <c r="S7" s="282">
        <v>0.31907921490722652</v>
      </c>
    </row>
    <row r="8" spans="1:19" ht="26.25" customHeight="1" x14ac:dyDescent="0.2">
      <c r="A8" s="27"/>
      <c r="B8" s="276"/>
      <c r="C8" s="233" t="s">
        <v>37</v>
      </c>
      <c r="D8" s="278">
        <v>5961</v>
      </c>
      <c r="E8" s="279">
        <v>6374</v>
      </c>
      <c r="F8" s="280">
        <v>101.30300000000001</v>
      </c>
      <c r="G8" s="280">
        <v>1.0080795185270513E-2</v>
      </c>
      <c r="H8" s="281">
        <v>5838</v>
      </c>
      <c r="I8" s="27">
        <v>5343</v>
      </c>
      <c r="J8" s="274">
        <v>83.825000000000003</v>
      </c>
      <c r="K8" s="274">
        <v>0.01</v>
      </c>
      <c r="L8" s="281">
        <v>3228</v>
      </c>
      <c r="M8" s="27">
        <v>2910</v>
      </c>
      <c r="N8" s="274">
        <v>54.463999999999999</v>
      </c>
      <c r="O8" s="274">
        <v>0</v>
      </c>
      <c r="P8" s="281">
        <v>2649</v>
      </c>
      <c r="Q8" s="27">
        <v>2658</v>
      </c>
      <c r="R8" s="274">
        <v>91.34</v>
      </c>
      <c r="S8" s="282">
        <v>4.4226660403275265E-3</v>
      </c>
    </row>
    <row r="9" spans="1:19" ht="26.25" customHeight="1" x14ac:dyDescent="0.2">
      <c r="A9" s="27"/>
      <c r="B9" s="276"/>
      <c r="C9" s="233" t="s">
        <v>38</v>
      </c>
      <c r="D9" s="278">
        <v>21532</v>
      </c>
      <c r="E9" s="279">
        <v>18996</v>
      </c>
      <c r="F9" s="280">
        <v>85.491</v>
      </c>
      <c r="G9" s="280">
        <v>3.0043110345057838E-2</v>
      </c>
      <c r="H9" s="281">
        <v>20524</v>
      </c>
      <c r="I9" s="27">
        <v>31461</v>
      </c>
      <c r="J9" s="274">
        <v>165.619</v>
      </c>
      <c r="K9" s="274">
        <v>0.05</v>
      </c>
      <c r="L9" s="281">
        <v>32308</v>
      </c>
      <c r="M9" s="27">
        <v>25670</v>
      </c>
      <c r="N9" s="274">
        <v>81.593000000000004</v>
      </c>
      <c r="O9" s="274">
        <v>0.04</v>
      </c>
      <c r="P9" s="281">
        <v>33627</v>
      </c>
      <c r="Q9" s="27">
        <v>33622</v>
      </c>
      <c r="R9" s="274">
        <v>130.97800000000001</v>
      </c>
      <c r="S9" s="282">
        <v>5.594389676745376E-2</v>
      </c>
    </row>
    <row r="10" spans="1:19" ht="26.25" customHeight="1" x14ac:dyDescent="0.2">
      <c r="A10" s="27"/>
      <c r="B10" s="276"/>
      <c r="C10" s="283" t="s">
        <v>39</v>
      </c>
      <c r="D10" s="278">
        <v>19045</v>
      </c>
      <c r="E10" s="279">
        <v>20999</v>
      </c>
      <c r="F10" s="280">
        <v>134.84199999999998</v>
      </c>
      <c r="G10" s="280">
        <v>3.3210953576324996E-2</v>
      </c>
      <c r="H10" s="281">
        <v>22224</v>
      </c>
      <c r="I10" s="27">
        <v>38089</v>
      </c>
      <c r="J10" s="274">
        <v>181.38499999999999</v>
      </c>
      <c r="K10" s="274">
        <v>0.06</v>
      </c>
      <c r="L10" s="281">
        <v>34703</v>
      </c>
      <c r="M10" s="27">
        <v>24737</v>
      </c>
      <c r="N10" s="274">
        <v>64.944999999999993</v>
      </c>
      <c r="O10" s="274">
        <v>0.04</v>
      </c>
      <c r="P10" s="281">
        <v>37543</v>
      </c>
      <c r="Q10" s="27">
        <v>37530</v>
      </c>
      <c r="R10" s="274">
        <v>151.71600000000001</v>
      </c>
      <c r="S10" s="282">
        <v>6.2446447138258858E-2</v>
      </c>
    </row>
    <row r="11" spans="1:19" ht="26.25" customHeight="1" x14ac:dyDescent="0.2">
      <c r="A11" s="27"/>
      <c r="B11" s="276"/>
      <c r="C11" s="283" t="s">
        <v>348</v>
      </c>
      <c r="D11" s="278">
        <v>149474</v>
      </c>
      <c r="E11" s="279">
        <v>147139</v>
      </c>
      <c r="F11" s="279" t="s">
        <v>390</v>
      </c>
      <c r="G11" s="280">
        <v>0.23270758123086258</v>
      </c>
      <c r="H11" s="281">
        <v>248300</v>
      </c>
      <c r="I11" s="27">
        <v>255843</v>
      </c>
      <c r="J11" s="274">
        <v>173.88</v>
      </c>
      <c r="K11" s="274">
        <v>0.43</v>
      </c>
      <c r="L11" s="281">
        <v>260380</v>
      </c>
      <c r="M11" s="27">
        <v>247781</v>
      </c>
      <c r="N11" s="274">
        <v>96.84899999999999</v>
      </c>
      <c r="O11" s="284">
        <v>0.42</v>
      </c>
      <c r="P11" s="27">
        <v>262258</v>
      </c>
      <c r="Q11" s="27">
        <v>250859</v>
      </c>
      <c r="R11" s="274" t="s">
        <v>390</v>
      </c>
      <c r="S11" s="282">
        <v>0.41740616260742019</v>
      </c>
    </row>
    <row r="12" spans="1:19" ht="26.25" customHeight="1" x14ac:dyDescent="0.2">
      <c r="A12" s="27"/>
      <c r="B12" s="276"/>
      <c r="C12" s="233" t="s">
        <v>40</v>
      </c>
      <c r="D12" s="278">
        <v>2344364</v>
      </c>
      <c r="E12" s="279">
        <v>2459214</v>
      </c>
      <c r="F12" s="280">
        <v>120.61200000000001</v>
      </c>
      <c r="G12" s="280">
        <v>3.8893681598289676</v>
      </c>
      <c r="H12" s="281">
        <v>2657611</v>
      </c>
      <c r="I12" s="27">
        <v>2677939</v>
      </c>
      <c r="J12" s="274">
        <v>108.89400000000001</v>
      </c>
      <c r="K12" s="274">
        <v>4.46</v>
      </c>
      <c r="L12" s="281">
        <v>2893009</v>
      </c>
      <c r="M12" s="27">
        <v>2813396</v>
      </c>
      <c r="N12" s="274">
        <v>105.05800000000001</v>
      </c>
      <c r="O12" s="274">
        <v>4.79</v>
      </c>
      <c r="P12" s="281">
        <v>2814300</v>
      </c>
      <c r="Q12" s="27">
        <v>2814292</v>
      </c>
      <c r="R12" s="274">
        <v>100.03200000000001</v>
      </c>
      <c r="S12" s="282">
        <v>4.6827214657507277</v>
      </c>
    </row>
    <row r="13" spans="1:19" ht="26.25" customHeight="1" x14ac:dyDescent="0.2">
      <c r="A13" s="27"/>
      <c r="B13" s="276"/>
      <c r="C13" s="233" t="s">
        <v>340</v>
      </c>
      <c r="D13" s="278">
        <v>12175</v>
      </c>
      <c r="E13" s="279">
        <v>10640</v>
      </c>
      <c r="F13" s="280">
        <v>30.266999999999999</v>
      </c>
      <c r="G13" s="280">
        <v>1.6827684463645787E-2</v>
      </c>
      <c r="H13" s="281">
        <v>11025</v>
      </c>
      <c r="I13" s="27">
        <v>10420</v>
      </c>
      <c r="J13" s="274">
        <v>97.932000000000002</v>
      </c>
      <c r="K13" s="274">
        <v>0.02</v>
      </c>
      <c r="L13" s="281">
        <v>16725</v>
      </c>
      <c r="M13" s="27">
        <v>17271</v>
      </c>
      <c r="N13" s="274">
        <v>165.749</v>
      </c>
      <c r="O13" s="274">
        <v>0.03</v>
      </c>
      <c r="P13" s="281">
        <v>22438</v>
      </c>
      <c r="Q13" s="27">
        <v>20922</v>
      </c>
      <c r="R13" s="274">
        <v>121.139</v>
      </c>
      <c r="S13" s="282">
        <v>3.4812271969801543E-2</v>
      </c>
    </row>
    <row r="14" spans="1:19" ht="26.25" customHeight="1" x14ac:dyDescent="0.2">
      <c r="A14" s="27"/>
      <c r="B14" s="276"/>
      <c r="C14" s="285" t="s">
        <v>42</v>
      </c>
      <c r="D14" s="278">
        <v>482317</v>
      </c>
      <c r="E14" s="279">
        <v>486283</v>
      </c>
      <c r="F14" s="280">
        <v>100.82199999999999</v>
      </c>
      <c r="G14" s="280">
        <v>0.76908053421382194</v>
      </c>
      <c r="H14" s="281">
        <v>484397</v>
      </c>
      <c r="I14" s="27">
        <v>484397</v>
      </c>
      <c r="J14" s="274">
        <v>99.611999999999995</v>
      </c>
      <c r="K14" s="274">
        <v>0.81</v>
      </c>
      <c r="L14" s="281">
        <v>493378</v>
      </c>
      <c r="M14" s="27">
        <v>493378</v>
      </c>
      <c r="N14" s="274">
        <v>101.854</v>
      </c>
      <c r="O14" s="274">
        <v>0.84</v>
      </c>
      <c r="P14" s="281">
        <v>484744</v>
      </c>
      <c r="Q14" s="27">
        <v>484744</v>
      </c>
      <c r="R14" s="274">
        <v>98.25</v>
      </c>
      <c r="S14" s="282">
        <v>0.80656915991441924</v>
      </c>
    </row>
    <row r="15" spans="1:19" ht="26.25" customHeight="1" x14ac:dyDescent="0.2">
      <c r="A15" s="27"/>
      <c r="B15" s="276"/>
      <c r="C15" s="285" t="s">
        <v>43</v>
      </c>
      <c r="D15" s="278">
        <v>3574532</v>
      </c>
      <c r="E15" s="279">
        <v>3583299</v>
      </c>
      <c r="F15" s="280">
        <v>97.692999999999998</v>
      </c>
      <c r="G15" s="280">
        <v>5.6671639953851018</v>
      </c>
      <c r="H15" s="281">
        <v>5212543</v>
      </c>
      <c r="I15" s="27">
        <v>5387751</v>
      </c>
      <c r="J15" s="274">
        <v>150.357</v>
      </c>
      <c r="K15" s="274">
        <v>8.9700000000000006</v>
      </c>
      <c r="L15" s="281">
        <v>5433937</v>
      </c>
      <c r="M15" s="27">
        <v>5499967</v>
      </c>
      <c r="N15" s="274">
        <v>102.08299999999998</v>
      </c>
      <c r="O15" s="274">
        <v>9.36</v>
      </c>
      <c r="P15" s="281">
        <v>5571099</v>
      </c>
      <c r="Q15" s="27">
        <v>5635336</v>
      </c>
      <c r="R15" s="274">
        <v>102.461</v>
      </c>
      <c r="S15" s="282">
        <v>9.3766776347009628</v>
      </c>
    </row>
    <row r="16" spans="1:19" ht="26.25" customHeight="1" x14ac:dyDescent="0.2">
      <c r="A16" s="27"/>
      <c r="B16" s="276"/>
      <c r="C16" s="286" t="s">
        <v>44</v>
      </c>
      <c r="D16" s="278">
        <v>15000</v>
      </c>
      <c r="E16" s="279">
        <v>14523</v>
      </c>
      <c r="F16" s="280">
        <v>107.857</v>
      </c>
      <c r="G16" s="280">
        <v>2.2968840363301483E-2</v>
      </c>
      <c r="H16" s="281">
        <v>15000</v>
      </c>
      <c r="I16" s="27">
        <v>14025</v>
      </c>
      <c r="J16" s="274">
        <v>96.570999999999998</v>
      </c>
      <c r="K16" s="274">
        <v>0.02</v>
      </c>
      <c r="L16" s="281">
        <v>15000</v>
      </c>
      <c r="M16" s="27">
        <v>12632</v>
      </c>
      <c r="N16" s="274">
        <v>90.067999999999998</v>
      </c>
      <c r="O16" s="274">
        <v>0.02</v>
      </c>
      <c r="P16" s="281">
        <v>15000</v>
      </c>
      <c r="Q16" s="27">
        <v>10845</v>
      </c>
      <c r="R16" s="274">
        <v>85.853000000000009</v>
      </c>
      <c r="S16" s="282">
        <v>1.8045076451223486E-2</v>
      </c>
    </row>
    <row r="17" spans="1:19" ht="26.25" customHeight="1" x14ac:dyDescent="0.2">
      <c r="A17" s="27"/>
      <c r="B17" s="276"/>
      <c r="C17" s="233" t="s">
        <v>45</v>
      </c>
      <c r="D17" s="278">
        <v>291513</v>
      </c>
      <c r="E17" s="279">
        <v>290300</v>
      </c>
      <c r="F17" s="280">
        <v>68.12700000000001</v>
      </c>
      <c r="G17" s="280">
        <v>0.45912375937935829</v>
      </c>
      <c r="H17" s="281">
        <v>259854</v>
      </c>
      <c r="I17" s="27">
        <v>232909</v>
      </c>
      <c r="J17" s="274">
        <v>80.23</v>
      </c>
      <c r="K17" s="274">
        <v>0.39</v>
      </c>
      <c r="L17" s="281">
        <v>231732</v>
      </c>
      <c r="M17" s="27">
        <v>226547</v>
      </c>
      <c r="N17" s="274">
        <v>97.268000000000001</v>
      </c>
      <c r="O17" s="274">
        <v>0.39</v>
      </c>
      <c r="P17" s="281">
        <v>225429</v>
      </c>
      <c r="Q17" s="27">
        <v>227350</v>
      </c>
      <c r="R17" s="274">
        <v>100.35400000000001</v>
      </c>
      <c r="S17" s="282">
        <v>0.37828936202726227</v>
      </c>
    </row>
    <row r="18" spans="1:19" ht="26.25" customHeight="1" x14ac:dyDescent="0.2">
      <c r="A18" s="27"/>
      <c r="B18" s="276"/>
      <c r="C18" s="233" t="s">
        <v>46</v>
      </c>
      <c r="D18" s="278">
        <v>597816</v>
      </c>
      <c r="E18" s="279">
        <v>589882</v>
      </c>
      <c r="F18" s="280">
        <v>93.284999999999997</v>
      </c>
      <c r="G18" s="280">
        <v>0.93292745928423915</v>
      </c>
      <c r="H18" s="281">
        <v>578056</v>
      </c>
      <c r="I18" s="27">
        <v>587074</v>
      </c>
      <c r="J18" s="274">
        <v>99.524000000000001</v>
      </c>
      <c r="K18" s="274">
        <v>0.98</v>
      </c>
      <c r="L18" s="281">
        <v>593469</v>
      </c>
      <c r="M18" s="27">
        <v>601902</v>
      </c>
      <c r="N18" s="274">
        <v>102.52600000000001</v>
      </c>
      <c r="O18" s="274">
        <v>1.02</v>
      </c>
      <c r="P18" s="281">
        <v>610423</v>
      </c>
      <c r="Q18" s="27">
        <v>615124</v>
      </c>
      <c r="R18" s="274">
        <v>102.197</v>
      </c>
      <c r="S18" s="282">
        <v>1.0235094151205528</v>
      </c>
    </row>
    <row r="19" spans="1:19" ht="26.25" customHeight="1" x14ac:dyDescent="0.2">
      <c r="A19" s="27"/>
      <c r="B19" s="276"/>
      <c r="C19" s="233" t="s">
        <v>47</v>
      </c>
      <c r="D19" s="278">
        <v>27487586</v>
      </c>
      <c r="E19" s="279">
        <v>26722870</v>
      </c>
      <c r="F19" s="280">
        <v>220.05099999999999</v>
      </c>
      <c r="G19" s="280">
        <v>42.263536120585158</v>
      </c>
      <c r="H19" s="281">
        <v>20555263</v>
      </c>
      <c r="I19" s="27">
        <v>18246431</v>
      </c>
      <c r="J19" s="274">
        <f t="shared" ref="J19" si="0">ROUND(I19/E19,5)*100</f>
        <v>68.28</v>
      </c>
      <c r="K19" s="274">
        <v>30.38</v>
      </c>
      <c r="L19" s="281">
        <v>18705358</v>
      </c>
      <c r="M19" s="27">
        <v>17337568</v>
      </c>
      <c r="N19" s="274">
        <v>95.018999999999991</v>
      </c>
      <c r="O19" s="274">
        <v>29.52</v>
      </c>
      <c r="P19" s="281">
        <v>16932912</v>
      </c>
      <c r="Q19" s="27">
        <v>16337005</v>
      </c>
      <c r="R19" s="274">
        <v>94.228999999999999</v>
      </c>
      <c r="S19" s="282">
        <v>27.183264565147102</v>
      </c>
    </row>
    <row r="20" spans="1:19" ht="26.25" customHeight="1" x14ac:dyDescent="0.2">
      <c r="A20" s="27"/>
      <c r="B20" s="276"/>
      <c r="C20" s="233" t="s">
        <v>48</v>
      </c>
      <c r="D20" s="278">
        <v>6249113</v>
      </c>
      <c r="E20" s="279">
        <v>5707403</v>
      </c>
      <c r="F20" s="280">
        <v>97.498999999999995</v>
      </c>
      <c r="G20" s="280">
        <v>9.0265391720738126</v>
      </c>
      <c r="H20" s="281">
        <v>6217265</v>
      </c>
      <c r="I20" s="27">
        <v>5533422</v>
      </c>
      <c r="J20" s="274">
        <v>96.951999999999998</v>
      </c>
      <c r="K20" s="274">
        <v>9.2100000000000009</v>
      </c>
      <c r="L20" s="281">
        <v>7408026</v>
      </c>
      <c r="M20" s="27">
        <v>6542197</v>
      </c>
      <c r="N20" s="274">
        <v>118.23099999999999</v>
      </c>
      <c r="O20" s="274">
        <v>11.14</v>
      </c>
      <c r="P20" s="281">
        <v>7013551</v>
      </c>
      <c r="Q20" s="27">
        <v>6351981</v>
      </c>
      <c r="R20" s="274">
        <v>97.091999999999999</v>
      </c>
      <c r="S20" s="282">
        <v>10.569108599513047</v>
      </c>
    </row>
    <row r="21" spans="1:19" ht="26.25" customHeight="1" x14ac:dyDescent="0.2">
      <c r="A21" s="27"/>
      <c r="B21" s="276"/>
      <c r="C21" s="233" t="s">
        <v>49</v>
      </c>
      <c r="D21" s="278">
        <v>296566</v>
      </c>
      <c r="E21" s="279">
        <v>299344</v>
      </c>
      <c r="F21" s="280">
        <v>103.71600000000001</v>
      </c>
      <c r="G21" s="280">
        <v>0.47342729117345717</v>
      </c>
      <c r="H21" s="281">
        <v>466050</v>
      </c>
      <c r="I21" s="27">
        <v>496920</v>
      </c>
      <c r="J21" s="274">
        <v>166.00299999999999</v>
      </c>
      <c r="K21" s="274">
        <v>0.83</v>
      </c>
      <c r="L21" s="281">
        <v>490546</v>
      </c>
      <c r="M21" s="27">
        <v>479688</v>
      </c>
      <c r="N21" s="274">
        <v>96.531999999999996</v>
      </c>
      <c r="O21" s="274">
        <v>0.82</v>
      </c>
      <c r="P21" s="281">
        <v>462031</v>
      </c>
      <c r="Q21" s="27">
        <v>427952</v>
      </c>
      <c r="R21" s="274">
        <v>89.215000000000003</v>
      </c>
      <c r="S21" s="282">
        <v>0.71207252719723302</v>
      </c>
    </row>
    <row r="22" spans="1:19" ht="26.25" customHeight="1" x14ac:dyDescent="0.2">
      <c r="A22" s="27"/>
      <c r="B22" s="276"/>
      <c r="C22" s="233" t="s">
        <v>373</v>
      </c>
      <c r="D22" s="278">
        <v>355862</v>
      </c>
      <c r="E22" s="279">
        <v>299391</v>
      </c>
      <c r="F22" s="280">
        <v>137.31299999999999</v>
      </c>
      <c r="G22" s="280">
        <v>0.47350162399016693</v>
      </c>
      <c r="H22" s="281">
        <v>766881</v>
      </c>
      <c r="I22" s="27">
        <v>730118</v>
      </c>
      <c r="J22" s="274">
        <v>243.86800000000002</v>
      </c>
      <c r="K22" s="274">
        <v>1.22</v>
      </c>
      <c r="L22" s="281">
        <v>634411</v>
      </c>
      <c r="M22" s="27">
        <v>635071</v>
      </c>
      <c r="N22" s="274">
        <v>86.981999999999999</v>
      </c>
      <c r="O22" s="274">
        <v>1.08</v>
      </c>
      <c r="P22" s="281">
        <v>905099</v>
      </c>
      <c r="Q22" s="27">
        <v>886938</v>
      </c>
      <c r="R22" s="274">
        <v>139.66</v>
      </c>
      <c r="S22" s="282">
        <v>1.475782758644099</v>
      </c>
    </row>
    <row r="23" spans="1:19" ht="26.25" customHeight="1" x14ac:dyDescent="0.2">
      <c r="A23" s="27"/>
      <c r="B23" s="276"/>
      <c r="C23" s="233" t="s">
        <v>50</v>
      </c>
      <c r="D23" s="278">
        <v>1841179</v>
      </c>
      <c r="E23" s="279">
        <v>648162</v>
      </c>
      <c r="F23" s="280">
        <v>13.074</v>
      </c>
      <c r="G23" s="280">
        <v>1.0251001520042839</v>
      </c>
      <c r="H23" s="281">
        <v>5272167</v>
      </c>
      <c r="I23" s="27">
        <v>3771762</v>
      </c>
      <c r="J23" s="274">
        <v>581.91699999999992</v>
      </c>
      <c r="K23" s="274">
        <v>6.28</v>
      </c>
      <c r="L23" s="281">
        <v>3397570</v>
      </c>
      <c r="M23" s="27">
        <v>1467483</v>
      </c>
      <c r="N23" s="274">
        <v>38.907000000000004</v>
      </c>
      <c r="O23" s="274">
        <v>2.5</v>
      </c>
      <c r="P23" s="281">
        <v>7079736</v>
      </c>
      <c r="Q23" s="27">
        <v>5969284</v>
      </c>
      <c r="R23" s="274">
        <v>406.77000000000004</v>
      </c>
      <c r="S23" s="282">
        <v>9.9323362046164245</v>
      </c>
    </row>
    <row r="24" spans="1:19" ht="26.25" customHeight="1" x14ac:dyDescent="0.2">
      <c r="A24" s="27"/>
      <c r="B24" s="276"/>
      <c r="C24" s="233" t="s">
        <v>51</v>
      </c>
      <c r="D24" s="278">
        <v>952970</v>
      </c>
      <c r="E24" s="279">
        <v>952971</v>
      </c>
      <c r="F24" s="280">
        <v>76.605999999999995</v>
      </c>
      <c r="G24" s="280">
        <v>1.50717061005686</v>
      </c>
      <c r="H24" s="281">
        <v>1386353</v>
      </c>
      <c r="I24" s="27">
        <v>1386354</v>
      </c>
      <c r="J24" s="274">
        <v>145.47699999999998</v>
      </c>
      <c r="K24" s="274">
        <v>2.31</v>
      </c>
      <c r="L24" s="281">
        <v>2338555</v>
      </c>
      <c r="M24" s="27">
        <v>2338555</v>
      </c>
      <c r="N24" s="274">
        <v>168.684</v>
      </c>
      <c r="O24" s="274">
        <v>3.98</v>
      </c>
      <c r="P24" s="281">
        <v>1303339</v>
      </c>
      <c r="Q24" s="27">
        <v>1303338</v>
      </c>
      <c r="R24" s="274">
        <v>55.732999999999997</v>
      </c>
      <c r="S24" s="282">
        <v>2.1686338268127905</v>
      </c>
    </row>
    <row r="25" spans="1:19" ht="26.25" customHeight="1" x14ac:dyDescent="0.2">
      <c r="A25" s="27"/>
      <c r="B25" s="276"/>
      <c r="C25" s="233" t="s">
        <v>52</v>
      </c>
      <c r="D25" s="278">
        <v>440385</v>
      </c>
      <c r="E25" s="279">
        <v>518062</v>
      </c>
      <c r="F25" s="280">
        <v>105.84599999999999</v>
      </c>
      <c r="G25" s="280">
        <v>0.81934058915463015</v>
      </c>
      <c r="H25" s="281">
        <v>427666</v>
      </c>
      <c r="I25" s="27">
        <v>580508</v>
      </c>
      <c r="J25" s="274">
        <v>112.054</v>
      </c>
      <c r="K25" s="274">
        <v>0.97</v>
      </c>
      <c r="L25" s="281">
        <v>501110</v>
      </c>
      <c r="M25" s="27">
        <v>638867</v>
      </c>
      <c r="N25" s="274">
        <v>110.053</v>
      </c>
      <c r="O25" s="274">
        <v>1.0900000000000001</v>
      </c>
      <c r="P25" s="281">
        <v>568507</v>
      </c>
      <c r="Q25" s="27">
        <v>697624</v>
      </c>
      <c r="R25" s="274">
        <v>109.19700000000002</v>
      </c>
      <c r="S25" s="282">
        <v>1.1607817809320731</v>
      </c>
    </row>
    <row r="26" spans="1:19" ht="26.25" customHeight="1" x14ac:dyDescent="0.2">
      <c r="A26" s="27"/>
      <c r="B26" s="276"/>
      <c r="C26" s="233" t="s">
        <v>53</v>
      </c>
      <c r="D26" s="278">
        <v>3953803</v>
      </c>
      <c r="E26" s="279">
        <v>3474820</v>
      </c>
      <c r="F26" s="280">
        <v>212.154</v>
      </c>
      <c r="G26" s="280">
        <v>5.4955991097712085</v>
      </c>
      <c r="H26" s="281">
        <v>3073411</v>
      </c>
      <c r="I26" s="27">
        <v>2809413</v>
      </c>
      <c r="J26" s="274">
        <v>80.850999999999999</v>
      </c>
      <c r="K26" s="274">
        <v>4.68</v>
      </c>
      <c r="L26" s="281">
        <v>1514099</v>
      </c>
      <c r="M26" s="27">
        <v>1240399</v>
      </c>
      <c r="N26" s="274">
        <v>44.152000000000001</v>
      </c>
      <c r="O26" s="274">
        <v>2.11</v>
      </c>
      <c r="P26" s="281">
        <v>1294088</v>
      </c>
      <c r="Q26" s="27">
        <v>1069388</v>
      </c>
      <c r="R26" s="274">
        <v>86.212999999999994</v>
      </c>
      <c r="S26" s="282">
        <v>1.7793626755206067</v>
      </c>
    </row>
    <row r="27" spans="1:19" ht="26.25" customHeight="1" x14ac:dyDescent="0.2">
      <c r="A27" s="27"/>
      <c r="B27" s="683" t="s">
        <v>54</v>
      </c>
      <c r="C27" s="684"/>
      <c r="D27" s="278">
        <v>26016946</v>
      </c>
      <c r="E27" s="279">
        <v>23568208</v>
      </c>
      <c r="F27" s="280">
        <v>93.009</v>
      </c>
      <c r="G27" s="280">
        <v>100</v>
      </c>
      <c r="H27" s="281">
        <v>24206501</v>
      </c>
      <c r="I27" s="27">
        <v>23648941</v>
      </c>
      <c r="J27" s="274">
        <v>100.343</v>
      </c>
      <c r="K27" s="274">
        <v>100</v>
      </c>
      <c r="L27" s="281">
        <v>24846379</v>
      </c>
      <c r="M27" s="27">
        <v>24302503</v>
      </c>
      <c r="N27" s="274">
        <v>102.76400000000001</v>
      </c>
      <c r="O27" s="274">
        <v>100</v>
      </c>
      <c r="P27" s="281">
        <v>79938000</v>
      </c>
      <c r="Q27" s="27">
        <v>51448673</v>
      </c>
      <c r="R27" s="274">
        <v>211.70099999999999</v>
      </c>
      <c r="S27" s="282">
        <v>100</v>
      </c>
    </row>
    <row r="28" spans="1:19" ht="26.25" customHeight="1" x14ac:dyDescent="0.2">
      <c r="A28" s="27"/>
      <c r="B28" s="276"/>
      <c r="C28" s="277" t="s">
        <v>55</v>
      </c>
      <c r="D28" s="278">
        <v>13286363</v>
      </c>
      <c r="E28" s="279">
        <v>12177651</v>
      </c>
      <c r="F28" s="280">
        <v>98.331000000000003</v>
      </c>
      <c r="G28" s="280">
        <v>51.669821481548361</v>
      </c>
      <c r="H28" s="281">
        <v>12427820</v>
      </c>
      <c r="I28" s="27">
        <v>12236044</v>
      </c>
      <c r="J28" s="274">
        <v>100.47999999999999</v>
      </c>
      <c r="K28" s="274">
        <v>51.74</v>
      </c>
      <c r="L28" s="281">
        <v>12802104</v>
      </c>
      <c r="M28" s="27">
        <v>12729742</v>
      </c>
      <c r="N28" s="274">
        <v>104.03500000000001</v>
      </c>
      <c r="O28" s="274">
        <v>52.38</v>
      </c>
      <c r="P28" s="281">
        <v>13440070</v>
      </c>
      <c r="Q28" s="27">
        <v>13007946</v>
      </c>
      <c r="R28" s="274">
        <v>102.18499999999999</v>
      </c>
      <c r="S28" s="282">
        <v>25.283345986396967</v>
      </c>
    </row>
    <row r="29" spans="1:19" ht="26.25" customHeight="1" x14ac:dyDescent="0.2">
      <c r="A29" s="27"/>
      <c r="B29" s="276"/>
      <c r="C29" s="283" t="s">
        <v>56</v>
      </c>
      <c r="D29" s="278">
        <v>3472801</v>
      </c>
      <c r="E29" s="279">
        <v>2483382</v>
      </c>
      <c r="F29" s="280">
        <v>105.38300000000001</v>
      </c>
      <c r="G29" s="280">
        <v>10.536999673458416</v>
      </c>
      <c r="H29" s="281">
        <v>2705520</v>
      </c>
      <c r="I29" s="27">
        <v>2496343</v>
      </c>
      <c r="J29" s="274">
        <v>100.52200000000001</v>
      </c>
      <c r="K29" s="274">
        <v>10.56</v>
      </c>
      <c r="L29" s="281">
        <v>2561537</v>
      </c>
      <c r="M29" s="27">
        <v>2247781</v>
      </c>
      <c r="N29" s="274">
        <v>90.042999999999992</v>
      </c>
      <c r="O29" s="274">
        <v>9.25</v>
      </c>
      <c r="P29" s="281">
        <v>3155347</v>
      </c>
      <c r="Q29" s="27">
        <v>2744200</v>
      </c>
      <c r="R29" s="274">
        <v>122.08499999999999</v>
      </c>
      <c r="S29" s="282">
        <v>5.333859631326157</v>
      </c>
    </row>
    <row r="30" spans="1:19" ht="26.25" customHeight="1" x14ac:dyDescent="0.2">
      <c r="A30" s="27"/>
      <c r="B30" s="276"/>
      <c r="C30" s="233" t="s">
        <v>57</v>
      </c>
      <c r="D30" s="278">
        <v>0</v>
      </c>
      <c r="E30" s="279">
        <v>0</v>
      </c>
      <c r="F30" s="279">
        <v>0</v>
      </c>
      <c r="G30" s="279">
        <v>0</v>
      </c>
      <c r="H30" s="278">
        <v>0</v>
      </c>
      <c r="I30" s="279">
        <v>0</v>
      </c>
      <c r="J30" s="279">
        <v>0</v>
      </c>
      <c r="K30" s="287">
        <v>0</v>
      </c>
      <c r="L30" s="288">
        <v>0</v>
      </c>
      <c r="M30" s="279">
        <v>0</v>
      </c>
      <c r="N30" s="279">
        <v>0</v>
      </c>
      <c r="O30" s="287">
        <v>0</v>
      </c>
      <c r="P30" s="281">
        <v>53318914</v>
      </c>
      <c r="Q30" s="27">
        <v>25724336</v>
      </c>
      <c r="R30" s="279">
        <v>0</v>
      </c>
      <c r="S30" s="282">
        <v>49.999999028157639</v>
      </c>
    </row>
    <row r="31" spans="1:19" ht="26.25" customHeight="1" x14ac:dyDescent="0.2">
      <c r="A31" s="27"/>
      <c r="B31" s="276"/>
      <c r="C31" s="233" t="s">
        <v>58</v>
      </c>
      <c r="D31" s="278">
        <v>8114782</v>
      </c>
      <c r="E31" s="279">
        <v>7749896</v>
      </c>
      <c r="F31" s="280">
        <v>102.77499999999999</v>
      </c>
      <c r="G31" s="280">
        <v>32.882839458986446</v>
      </c>
      <c r="H31" s="281">
        <v>7876165</v>
      </c>
      <c r="I31" s="27">
        <v>7768660</v>
      </c>
      <c r="J31" s="274">
        <v>100.242</v>
      </c>
      <c r="K31" s="274">
        <v>32.85</v>
      </c>
      <c r="L31" s="281">
        <v>8301931</v>
      </c>
      <c r="M31" s="27">
        <v>8135765</v>
      </c>
      <c r="N31" s="274">
        <v>104.72499999999999</v>
      </c>
      <c r="O31" s="274">
        <v>33.479999999999997</v>
      </c>
      <c r="P31" s="281">
        <v>8726120</v>
      </c>
      <c r="Q31" s="27">
        <v>8710360</v>
      </c>
      <c r="R31" s="274">
        <v>107.063</v>
      </c>
      <c r="S31" s="282">
        <v>16.930193709758072</v>
      </c>
    </row>
    <row r="32" spans="1:19" ht="26.25" customHeight="1" thickBot="1" x14ac:dyDescent="0.25">
      <c r="A32" s="27"/>
      <c r="B32" s="290"/>
      <c r="C32" s="291" t="s">
        <v>59</v>
      </c>
      <c r="D32" s="292">
        <v>1143000</v>
      </c>
      <c r="E32" s="293">
        <v>1157279</v>
      </c>
      <c r="F32" s="294">
        <v>104.44199999999999</v>
      </c>
      <c r="G32" s="294">
        <v>4.9103393860067772</v>
      </c>
      <c r="H32" s="295">
        <v>1196996</v>
      </c>
      <c r="I32" s="296">
        <v>1147894</v>
      </c>
      <c r="J32" s="297">
        <v>99.189000000000007</v>
      </c>
      <c r="K32" s="297">
        <v>4.8499999999999996</v>
      </c>
      <c r="L32" s="295">
        <v>1180807</v>
      </c>
      <c r="M32" s="296">
        <v>1189215</v>
      </c>
      <c r="N32" s="297">
        <v>103.60000000000001</v>
      </c>
      <c r="O32" s="297">
        <v>4.8899999999999997</v>
      </c>
      <c r="P32" s="295">
        <v>1297549</v>
      </c>
      <c r="Q32" s="296">
        <v>1261831</v>
      </c>
      <c r="R32" s="297">
        <v>106.10599999999999</v>
      </c>
      <c r="S32" s="298">
        <v>2.4526016443611676</v>
      </c>
    </row>
    <row r="33" spans="2:19" ht="15" customHeight="1" x14ac:dyDescent="0.2">
      <c r="B33" s="227" t="s">
        <v>285</v>
      </c>
      <c r="C33" s="227"/>
      <c r="D33" s="299"/>
      <c r="E33" s="299"/>
      <c r="F33" s="300"/>
      <c r="G33" s="300"/>
      <c r="H33" s="299"/>
      <c r="I33" s="299"/>
      <c r="J33" s="300"/>
      <c r="K33" s="300"/>
      <c r="L33" s="299"/>
      <c r="M33" s="299"/>
      <c r="N33" s="300"/>
      <c r="O33" s="300"/>
      <c r="P33" s="299"/>
      <c r="Q33" s="299"/>
      <c r="S33" s="260" t="s">
        <v>26</v>
      </c>
    </row>
    <row r="34" spans="2:19" ht="12" x14ac:dyDescent="0.2">
      <c r="C34" s="99" t="s">
        <v>374</v>
      </c>
      <c r="J34" s="260"/>
    </row>
    <row r="35" spans="2:19" ht="12" x14ac:dyDescent="0.2">
      <c r="C35" s="99" t="s">
        <v>375</v>
      </c>
      <c r="J35" s="260"/>
    </row>
  </sheetData>
  <sheetProtection sheet="1" objects="1" scenarios="1"/>
  <mergeCells count="19">
    <mergeCell ref="B27:C27"/>
    <mergeCell ref="K3:K4"/>
    <mergeCell ref="L3:L4"/>
    <mergeCell ref="M3:M4"/>
    <mergeCell ref="O3:O4"/>
    <mergeCell ref="B2:C4"/>
    <mergeCell ref="D2:G2"/>
    <mergeCell ref="H2:K2"/>
    <mergeCell ref="L2:O2"/>
    <mergeCell ref="G3:G4"/>
    <mergeCell ref="H3:H4"/>
    <mergeCell ref="I3:I4"/>
    <mergeCell ref="B5:C5"/>
    <mergeCell ref="P3:P4"/>
    <mergeCell ref="Q3:Q4"/>
    <mergeCell ref="P2:S2"/>
    <mergeCell ref="D3:D4"/>
    <mergeCell ref="E3:E4"/>
    <mergeCell ref="S3:S4"/>
  </mergeCells>
  <phoneticPr fontId="23"/>
  <conditionalFormatting sqref="C5:S32">
    <cfRule type="expression" dxfId="3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T29"/>
  <sheetViews>
    <sheetView view="pageBreakPreview" zoomScaleNormal="100" zoomScaleSheetLayoutView="100" workbookViewId="0">
      <selection activeCell="B1" sqref="B1:D1"/>
    </sheetView>
  </sheetViews>
  <sheetFormatPr defaultColWidth="9" defaultRowHeight="26.1" customHeight="1" x14ac:dyDescent="0.15"/>
  <cols>
    <col min="1" max="1" width="2.88671875" style="17" customWidth="1"/>
    <col min="2" max="2" width="1.77734375" style="17" customWidth="1"/>
    <col min="3" max="3" width="17.44140625" style="17" customWidth="1"/>
    <col min="4" max="4" width="12.44140625" style="332" customWidth="1"/>
    <col min="5" max="5" width="11.77734375" style="332" customWidth="1"/>
    <col min="6" max="6" width="9.44140625" style="301" customWidth="1"/>
    <col min="7" max="7" width="7.88671875" style="301" customWidth="1"/>
    <col min="8" max="8" width="12" style="332" customWidth="1"/>
    <col min="9" max="9" width="11.88671875" style="332" customWidth="1"/>
    <col min="10" max="10" width="8.77734375" style="301" customWidth="1"/>
    <col min="11" max="11" width="7.6640625" style="301" customWidth="1"/>
    <col min="12" max="13" width="12.6640625" style="332" customWidth="1"/>
    <col min="14" max="14" width="9.6640625" style="301" bestFit="1" customWidth="1"/>
    <col min="15" max="15" width="7.6640625" style="301" customWidth="1"/>
    <col min="16" max="17" width="12.6640625" style="332" customWidth="1"/>
    <col min="18" max="18" width="9.109375" style="301" customWidth="1"/>
    <col min="19" max="19" width="7.6640625" style="301" customWidth="1"/>
    <col min="20" max="20" width="9" style="17" customWidth="1"/>
    <col min="21" max="16384" width="9" style="17"/>
  </cols>
  <sheetData>
    <row r="1" spans="1:20" ht="15" customHeight="1" thickBot="1" x14ac:dyDescent="0.2">
      <c r="B1" s="687" t="s">
        <v>376</v>
      </c>
      <c r="C1" s="687"/>
      <c r="D1" s="687"/>
      <c r="E1" s="258"/>
      <c r="F1" s="259"/>
      <c r="G1" s="259"/>
      <c r="H1" s="258"/>
      <c r="I1" s="258"/>
      <c r="K1" s="259"/>
      <c r="L1" s="258"/>
      <c r="M1" s="258"/>
      <c r="N1" s="259"/>
      <c r="O1" s="259"/>
      <c r="P1" s="258"/>
      <c r="Q1" s="258"/>
      <c r="R1" s="259"/>
      <c r="S1" s="260" t="s">
        <v>0</v>
      </c>
      <c r="T1" s="99"/>
    </row>
    <row r="2" spans="1:20" ht="40.5" customHeight="1" x14ac:dyDescent="0.15">
      <c r="B2" s="688" t="s">
        <v>60</v>
      </c>
      <c r="C2" s="689"/>
      <c r="D2" s="677" t="s">
        <v>393</v>
      </c>
      <c r="E2" s="678"/>
      <c r="F2" s="678"/>
      <c r="G2" s="679"/>
      <c r="H2" s="677" t="s">
        <v>394</v>
      </c>
      <c r="I2" s="678"/>
      <c r="J2" s="678"/>
      <c r="K2" s="679"/>
      <c r="L2" s="677" t="s">
        <v>473</v>
      </c>
      <c r="M2" s="678"/>
      <c r="N2" s="678"/>
      <c r="O2" s="679"/>
      <c r="P2" s="677" t="s">
        <v>474</v>
      </c>
      <c r="Q2" s="678"/>
      <c r="R2" s="678"/>
      <c r="S2" s="680"/>
      <c r="T2" s="99"/>
    </row>
    <row r="3" spans="1:20" s="99" customFormat="1" ht="30" customHeight="1" x14ac:dyDescent="0.2">
      <c r="B3" s="690"/>
      <c r="C3" s="691"/>
      <c r="D3" s="667" t="s">
        <v>29</v>
      </c>
      <c r="E3" s="667" t="s">
        <v>30</v>
      </c>
      <c r="F3" s="263" t="s">
        <v>31</v>
      </c>
      <c r="G3" s="694" t="s">
        <v>32</v>
      </c>
      <c r="H3" s="699" t="s">
        <v>29</v>
      </c>
      <c r="I3" s="667" t="s">
        <v>30</v>
      </c>
      <c r="J3" s="262" t="s">
        <v>31</v>
      </c>
      <c r="K3" s="685" t="s">
        <v>32</v>
      </c>
      <c r="L3" s="667" t="s">
        <v>29</v>
      </c>
      <c r="M3" s="667" t="s">
        <v>30</v>
      </c>
      <c r="N3" s="263" t="s">
        <v>31</v>
      </c>
      <c r="O3" s="681" t="s">
        <v>32</v>
      </c>
      <c r="P3" s="667" t="s">
        <v>29</v>
      </c>
      <c r="Q3" s="667" t="s">
        <v>30</v>
      </c>
      <c r="R3" s="263" t="s">
        <v>31</v>
      </c>
      <c r="S3" s="669" t="s">
        <v>32</v>
      </c>
    </row>
    <row r="4" spans="1:20" ht="30" customHeight="1" x14ac:dyDescent="0.15">
      <c r="B4" s="692"/>
      <c r="C4" s="693"/>
      <c r="D4" s="668"/>
      <c r="E4" s="668"/>
      <c r="F4" s="267" t="s">
        <v>33</v>
      </c>
      <c r="G4" s="695"/>
      <c r="H4" s="700"/>
      <c r="I4" s="668"/>
      <c r="J4" s="266" t="s">
        <v>33</v>
      </c>
      <c r="K4" s="686"/>
      <c r="L4" s="668"/>
      <c r="M4" s="668"/>
      <c r="N4" s="267" t="s">
        <v>33</v>
      </c>
      <c r="O4" s="682"/>
      <c r="P4" s="668"/>
      <c r="Q4" s="668"/>
      <c r="R4" s="267" t="s">
        <v>33</v>
      </c>
      <c r="S4" s="670"/>
      <c r="T4" s="99"/>
    </row>
    <row r="5" spans="1:20" ht="9" customHeight="1" x14ac:dyDescent="0.15">
      <c r="B5" s="302"/>
      <c r="C5" s="303"/>
      <c r="D5" s="304"/>
      <c r="E5" s="304"/>
      <c r="F5" s="305"/>
      <c r="G5" s="305"/>
      <c r="H5" s="306"/>
      <c r="I5" s="304"/>
      <c r="J5" s="305"/>
      <c r="K5" s="305"/>
      <c r="L5" s="307"/>
      <c r="M5" s="304"/>
      <c r="N5" s="305"/>
      <c r="O5" s="305"/>
      <c r="P5" s="307"/>
      <c r="Q5" s="304"/>
      <c r="R5" s="305"/>
      <c r="S5" s="308"/>
      <c r="T5" s="99"/>
    </row>
    <row r="6" spans="1:20" ht="26.1" customHeight="1" x14ac:dyDescent="0.15">
      <c r="A6" s="205"/>
      <c r="B6" s="697" t="s">
        <v>34</v>
      </c>
      <c r="C6" s="698"/>
      <c r="D6" s="309">
        <v>65635080</v>
      </c>
      <c r="E6" s="205">
        <v>61842785</v>
      </c>
      <c r="F6" s="260">
        <v>124.71300000000001</v>
      </c>
      <c r="G6" s="260">
        <v>100</v>
      </c>
      <c r="H6" s="309">
        <v>64081010</v>
      </c>
      <c r="I6" s="205">
        <v>57728300</v>
      </c>
      <c r="J6" s="260">
        <v>93.347000000000008</v>
      </c>
      <c r="K6" s="260">
        <v>100</v>
      </c>
      <c r="L6" s="309">
        <v>62421338</v>
      </c>
      <c r="M6" s="205">
        <v>57427129</v>
      </c>
      <c r="N6" s="260">
        <v>99.48</v>
      </c>
      <c r="O6" s="260">
        <v>100</v>
      </c>
      <c r="P6" s="309">
        <f>SUM(P7:P20)</f>
        <v>62207426</v>
      </c>
      <c r="Q6" s="205">
        <f>SUM(Q7:Q20)</f>
        <v>58951747</v>
      </c>
      <c r="R6" s="260">
        <f>ROUND(Q6/M6,5)*100</f>
        <v>102.655</v>
      </c>
      <c r="S6" s="310">
        <f>ROUND(Q6/$Q$6,5)*100</f>
        <v>100</v>
      </c>
      <c r="T6" s="99"/>
    </row>
    <row r="7" spans="1:20" ht="26.1" customHeight="1" x14ac:dyDescent="0.15">
      <c r="A7" s="205"/>
      <c r="B7" s="311"/>
      <c r="C7" s="312" t="s">
        <v>61</v>
      </c>
      <c r="D7" s="309">
        <v>321341</v>
      </c>
      <c r="E7" s="205">
        <v>314131</v>
      </c>
      <c r="F7" s="260">
        <v>85.906999999999996</v>
      </c>
      <c r="G7" s="260">
        <v>0.50800000000000001</v>
      </c>
      <c r="H7" s="309">
        <v>345237</v>
      </c>
      <c r="I7" s="205">
        <v>332655</v>
      </c>
      <c r="J7" s="260">
        <v>105.89699999999999</v>
      </c>
      <c r="K7" s="260">
        <v>0.57600000000000007</v>
      </c>
      <c r="L7" s="309">
        <v>342881</v>
      </c>
      <c r="M7" s="205">
        <v>337634</v>
      </c>
      <c r="N7" s="260">
        <v>101.5</v>
      </c>
      <c r="O7" s="260">
        <v>0.59</v>
      </c>
      <c r="P7" s="309">
        <v>355090</v>
      </c>
      <c r="Q7" s="205">
        <v>347296</v>
      </c>
      <c r="R7" s="260">
        <f>ROUND(Q7/M7,5)*100</f>
        <v>102.86200000000001</v>
      </c>
      <c r="S7" s="310">
        <f>ROUND(Q7/$Q$6,5)*100</f>
        <v>0.58900000000000008</v>
      </c>
      <c r="T7" s="99"/>
    </row>
    <row r="8" spans="1:20" ht="26.1" customHeight="1" x14ac:dyDescent="0.15">
      <c r="A8" s="205"/>
      <c r="B8" s="311"/>
      <c r="C8" s="313" t="s">
        <v>62</v>
      </c>
      <c r="D8" s="309">
        <v>7510989</v>
      </c>
      <c r="E8" s="205">
        <v>6879933</v>
      </c>
      <c r="F8" s="260">
        <v>82.832999999999998</v>
      </c>
      <c r="G8" s="260">
        <v>11.125</v>
      </c>
      <c r="H8" s="309">
        <v>11625255</v>
      </c>
      <c r="I8" s="205">
        <v>11370118</v>
      </c>
      <c r="J8" s="260">
        <v>165.26499999999999</v>
      </c>
      <c r="K8" s="260">
        <v>19.695999999999998</v>
      </c>
      <c r="L8" s="309">
        <v>10664008</v>
      </c>
      <c r="M8" s="205">
        <v>10458556</v>
      </c>
      <c r="N8" s="260">
        <v>91.98</v>
      </c>
      <c r="O8" s="260">
        <v>18.21</v>
      </c>
      <c r="P8" s="309">
        <v>10350526</v>
      </c>
      <c r="Q8" s="205">
        <v>10087728</v>
      </c>
      <c r="R8" s="260">
        <f t="shared" ref="R8:R26" si="0">ROUND(Q8/M8,5)*100</f>
        <v>96.453999999999994</v>
      </c>
      <c r="S8" s="310">
        <f>ROUND(Q8/$Q$6,5)*100</f>
        <v>17.111999999999998</v>
      </c>
      <c r="T8" s="99"/>
    </row>
    <row r="9" spans="1:20" ht="26.1" customHeight="1" x14ac:dyDescent="0.15">
      <c r="A9" s="205"/>
      <c r="B9" s="311"/>
      <c r="C9" s="313" t="s">
        <v>63</v>
      </c>
      <c r="D9" s="309">
        <v>27058926</v>
      </c>
      <c r="E9" s="205">
        <v>26027473</v>
      </c>
      <c r="F9" s="260">
        <v>105.56099999999999</v>
      </c>
      <c r="G9" s="260">
        <v>42.087000000000003</v>
      </c>
      <c r="H9" s="309">
        <v>32669308</v>
      </c>
      <c r="I9" s="205">
        <v>28869953</v>
      </c>
      <c r="J9" s="260">
        <v>110.92100000000001</v>
      </c>
      <c r="K9" s="260">
        <v>50.01</v>
      </c>
      <c r="L9" s="309">
        <v>32350854</v>
      </c>
      <c r="M9" s="205">
        <v>29805357</v>
      </c>
      <c r="N9" s="260">
        <v>103.24</v>
      </c>
      <c r="O9" s="260">
        <v>51.9</v>
      </c>
      <c r="P9" s="309">
        <v>32448605</v>
      </c>
      <c r="Q9" s="205">
        <v>31095590</v>
      </c>
      <c r="R9" s="260">
        <f t="shared" si="0"/>
        <v>104.32900000000001</v>
      </c>
      <c r="S9" s="310">
        <f t="shared" ref="S9:S20" si="1">ROUND(Q9/$Q$6,5)*100</f>
        <v>52.747999999999998</v>
      </c>
      <c r="T9" s="99"/>
    </row>
    <row r="10" spans="1:20" ht="26.1" customHeight="1" x14ac:dyDescent="0.15">
      <c r="A10" s="205"/>
      <c r="B10" s="311"/>
      <c r="C10" s="313" t="s">
        <v>64</v>
      </c>
      <c r="D10" s="309">
        <v>2911077</v>
      </c>
      <c r="E10" s="205">
        <v>2761687</v>
      </c>
      <c r="F10" s="260">
        <v>117.14400000000001</v>
      </c>
      <c r="G10" s="260">
        <v>4.4660000000000002</v>
      </c>
      <c r="H10" s="309">
        <v>3875239</v>
      </c>
      <c r="I10" s="205">
        <v>3579257</v>
      </c>
      <c r="J10" s="260">
        <v>129.60400000000001</v>
      </c>
      <c r="K10" s="260">
        <v>6.2</v>
      </c>
      <c r="L10" s="309">
        <v>4206202</v>
      </c>
      <c r="M10" s="205">
        <v>3493684</v>
      </c>
      <c r="N10" s="260">
        <v>97.61</v>
      </c>
      <c r="O10" s="260">
        <v>6.08</v>
      </c>
      <c r="P10" s="309">
        <v>3965413</v>
      </c>
      <c r="Q10" s="205">
        <v>3528903</v>
      </c>
      <c r="R10" s="260">
        <f t="shared" si="0"/>
        <v>101.00800000000001</v>
      </c>
      <c r="S10" s="310">
        <f t="shared" si="1"/>
        <v>5.9859999999999998</v>
      </c>
      <c r="T10" s="99"/>
    </row>
    <row r="11" spans="1:20" ht="26.1" customHeight="1" x14ac:dyDescent="0.15">
      <c r="A11" s="205"/>
      <c r="B11" s="311"/>
      <c r="C11" s="313" t="s">
        <v>65</v>
      </c>
      <c r="D11" s="309">
        <v>42504</v>
      </c>
      <c r="E11" s="205">
        <v>39897</v>
      </c>
      <c r="F11" s="260">
        <v>140.107</v>
      </c>
      <c r="G11" s="260">
        <v>6.5000000000000002E-2</v>
      </c>
      <c r="H11" s="309">
        <v>32651</v>
      </c>
      <c r="I11" s="205">
        <v>29624</v>
      </c>
      <c r="J11" s="260">
        <v>74.251000000000005</v>
      </c>
      <c r="K11" s="260">
        <v>5.1000000000000004E-2</v>
      </c>
      <c r="L11" s="309">
        <v>26347</v>
      </c>
      <c r="M11" s="205">
        <v>25611</v>
      </c>
      <c r="N11" s="260">
        <v>86.45</v>
      </c>
      <c r="O11" s="260">
        <v>0.05</v>
      </c>
      <c r="P11" s="309">
        <v>27558</v>
      </c>
      <c r="Q11" s="205">
        <v>27313</v>
      </c>
      <c r="R11" s="260">
        <f t="shared" si="0"/>
        <v>106.646</v>
      </c>
      <c r="S11" s="310">
        <f t="shared" si="1"/>
        <v>4.5999999999999999E-2</v>
      </c>
      <c r="T11" s="99"/>
    </row>
    <row r="12" spans="1:20" ht="26.1" customHeight="1" x14ac:dyDescent="0.15">
      <c r="A12" s="205"/>
      <c r="B12" s="311"/>
      <c r="C12" s="313" t="s">
        <v>66</v>
      </c>
      <c r="D12" s="309">
        <v>363017</v>
      </c>
      <c r="E12" s="205">
        <v>291566</v>
      </c>
      <c r="F12" s="260">
        <v>237.76700000000002</v>
      </c>
      <c r="G12" s="260">
        <v>0.47099999999999997</v>
      </c>
      <c r="H12" s="309">
        <v>371783</v>
      </c>
      <c r="I12" s="205">
        <v>295219</v>
      </c>
      <c r="J12" s="260">
        <v>101.25299999999999</v>
      </c>
      <c r="K12" s="260">
        <v>0.51100000000000001</v>
      </c>
      <c r="L12" s="309">
        <v>588761</v>
      </c>
      <c r="M12" s="205">
        <v>383500</v>
      </c>
      <c r="N12" s="260">
        <v>129.9</v>
      </c>
      <c r="O12" s="260">
        <v>0.67</v>
      </c>
      <c r="P12" s="309">
        <v>871255</v>
      </c>
      <c r="Q12" s="205">
        <v>624790</v>
      </c>
      <c r="R12" s="260">
        <f t="shared" si="0"/>
        <v>162.91800000000001</v>
      </c>
      <c r="S12" s="310">
        <f t="shared" si="1"/>
        <v>1.06</v>
      </c>
      <c r="T12" s="99"/>
    </row>
    <row r="13" spans="1:20" ht="26.1" customHeight="1" x14ac:dyDescent="0.15">
      <c r="A13" s="205"/>
      <c r="B13" s="311"/>
      <c r="C13" s="313" t="s">
        <v>67</v>
      </c>
      <c r="D13" s="309">
        <v>12593639</v>
      </c>
      <c r="E13" s="205">
        <v>12294604</v>
      </c>
      <c r="F13" s="260">
        <v>6241.01</v>
      </c>
      <c r="G13" s="260">
        <v>19.88</v>
      </c>
      <c r="H13" s="309">
        <v>1340620</v>
      </c>
      <c r="I13" s="205">
        <v>1006651</v>
      </c>
      <c r="J13" s="260">
        <v>8.1879999999999988</v>
      </c>
      <c r="K13" s="260">
        <v>1.744</v>
      </c>
      <c r="L13" s="309">
        <v>1128797</v>
      </c>
      <c r="M13" s="205">
        <v>851236</v>
      </c>
      <c r="N13" s="260">
        <v>84.56</v>
      </c>
      <c r="O13" s="260">
        <v>1.48</v>
      </c>
      <c r="P13" s="309">
        <v>341335</v>
      </c>
      <c r="Q13" s="205">
        <v>281407</v>
      </c>
      <c r="R13" s="260">
        <f t="shared" si="0"/>
        <v>33.058999999999997</v>
      </c>
      <c r="S13" s="310">
        <f t="shared" si="1"/>
        <v>0.47699999999999998</v>
      </c>
      <c r="T13" s="99"/>
    </row>
    <row r="14" spans="1:20" ht="26.1" customHeight="1" x14ac:dyDescent="0.15">
      <c r="A14" s="205"/>
      <c r="B14" s="311"/>
      <c r="C14" s="313" t="s">
        <v>68</v>
      </c>
      <c r="D14" s="309">
        <v>4212730</v>
      </c>
      <c r="E14" s="205">
        <v>3342962</v>
      </c>
      <c r="F14" s="260">
        <v>67.263999999999996</v>
      </c>
      <c r="G14" s="260">
        <v>5.4059999999999997</v>
      </c>
      <c r="H14" s="309">
        <v>3814507</v>
      </c>
      <c r="I14" s="205">
        <v>3060111</v>
      </c>
      <c r="J14" s="260">
        <v>91.539000000000001</v>
      </c>
      <c r="K14" s="260">
        <v>5.3010000000000002</v>
      </c>
      <c r="L14" s="309">
        <v>3805253</v>
      </c>
      <c r="M14" s="205">
        <v>3224192</v>
      </c>
      <c r="N14" s="260">
        <v>105.36</v>
      </c>
      <c r="O14" s="260">
        <v>5.61</v>
      </c>
      <c r="P14" s="309">
        <v>3671449</v>
      </c>
      <c r="Q14" s="205">
        <v>3290915</v>
      </c>
      <c r="R14" s="260">
        <f t="shared" si="0"/>
        <v>102.06900000000002</v>
      </c>
      <c r="S14" s="310">
        <f t="shared" si="1"/>
        <v>5.5819999999999999</v>
      </c>
      <c r="T14" s="99"/>
    </row>
    <row r="15" spans="1:20" ht="26.1" customHeight="1" x14ac:dyDescent="0.15">
      <c r="A15" s="205"/>
      <c r="B15" s="311"/>
      <c r="C15" s="313" t="s">
        <v>69</v>
      </c>
      <c r="D15" s="309">
        <v>1253429</v>
      </c>
      <c r="E15" s="205">
        <v>1165599</v>
      </c>
      <c r="F15" s="260">
        <v>118.614</v>
      </c>
      <c r="G15" s="260">
        <v>1.8849999999999998</v>
      </c>
      <c r="H15" s="309">
        <v>1209113</v>
      </c>
      <c r="I15" s="205">
        <v>1155898</v>
      </c>
      <c r="J15" s="260">
        <v>99.168000000000006</v>
      </c>
      <c r="K15" s="260">
        <v>2.0019999999999998</v>
      </c>
      <c r="L15" s="309">
        <v>950047</v>
      </c>
      <c r="M15" s="205">
        <v>926492</v>
      </c>
      <c r="N15" s="260">
        <v>80.150000000000006</v>
      </c>
      <c r="O15" s="260">
        <v>1.61</v>
      </c>
      <c r="P15" s="309">
        <v>1034802</v>
      </c>
      <c r="Q15" s="205">
        <v>1000569</v>
      </c>
      <c r="R15" s="260">
        <f t="shared" si="0"/>
        <v>107.99499999999999</v>
      </c>
      <c r="S15" s="310">
        <f t="shared" si="1"/>
        <v>1.6969999999999998</v>
      </c>
      <c r="T15" s="99"/>
    </row>
    <row r="16" spans="1:20" ht="26.1" customHeight="1" x14ac:dyDescent="0.15">
      <c r="A16" s="205"/>
      <c r="B16" s="311"/>
      <c r="C16" s="313" t="s">
        <v>70</v>
      </c>
      <c r="D16" s="309">
        <v>5639913</v>
      </c>
      <c r="E16" s="205">
        <v>5298593</v>
      </c>
      <c r="F16" s="260">
        <v>124.15899999999999</v>
      </c>
      <c r="G16" s="260">
        <v>8.5680000000000014</v>
      </c>
      <c r="H16" s="309">
        <v>4748633</v>
      </c>
      <c r="I16" s="205">
        <v>4199644</v>
      </c>
      <c r="J16" s="260">
        <v>79.259999999999991</v>
      </c>
      <c r="K16" s="260">
        <v>7.2749999999999995</v>
      </c>
      <c r="L16" s="309">
        <v>4556295</v>
      </c>
      <c r="M16" s="205">
        <v>4263195</v>
      </c>
      <c r="N16" s="260">
        <v>101.51</v>
      </c>
      <c r="O16" s="260">
        <v>7.42</v>
      </c>
      <c r="P16" s="309">
        <v>5295610</v>
      </c>
      <c r="Q16" s="205">
        <v>4912242</v>
      </c>
      <c r="R16" s="260">
        <f t="shared" si="0"/>
        <v>115.22399999999999</v>
      </c>
      <c r="S16" s="310">
        <f t="shared" si="1"/>
        <v>8.3330000000000002</v>
      </c>
      <c r="T16" s="99"/>
    </row>
    <row r="17" spans="1:20" ht="26.1" customHeight="1" x14ac:dyDescent="0.15">
      <c r="A17" s="4"/>
      <c r="B17" s="311"/>
      <c r="C17" s="313" t="s">
        <v>71</v>
      </c>
      <c r="D17" s="309">
        <v>3</v>
      </c>
      <c r="E17" s="4">
        <v>0</v>
      </c>
      <c r="F17" s="4">
        <v>0</v>
      </c>
      <c r="G17" s="314">
        <v>0</v>
      </c>
      <c r="H17" s="309">
        <v>7967</v>
      </c>
      <c r="I17" s="4">
        <v>0</v>
      </c>
      <c r="J17" s="4">
        <v>0</v>
      </c>
      <c r="K17" s="4">
        <v>0</v>
      </c>
      <c r="L17" s="309">
        <v>7967</v>
      </c>
      <c r="M17" s="4">
        <v>0</v>
      </c>
      <c r="N17" s="4">
        <v>0</v>
      </c>
      <c r="O17" s="4">
        <v>0</v>
      </c>
      <c r="P17" s="309">
        <v>3</v>
      </c>
      <c r="Q17" s="4">
        <v>0</v>
      </c>
      <c r="R17" s="4" t="s">
        <v>496</v>
      </c>
      <c r="S17" s="315">
        <f t="shared" si="1"/>
        <v>0</v>
      </c>
      <c r="T17" s="99"/>
    </row>
    <row r="18" spans="1:20" ht="26.1" customHeight="1" x14ac:dyDescent="0.15">
      <c r="A18" s="205"/>
      <c r="B18" s="311"/>
      <c r="C18" s="313" t="s">
        <v>17</v>
      </c>
      <c r="D18" s="309">
        <v>2851359</v>
      </c>
      <c r="E18" s="205">
        <v>2849058</v>
      </c>
      <c r="F18" s="260">
        <v>101.96300000000001</v>
      </c>
      <c r="G18" s="260">
        <v>4.6070000000000002</v>
      </c>
      <c r="H18" s="309">
        <v>3323077</v>
      </c>
      <c r="I18" s="205">
        <v>3307259</v>
      </c>
      <c r="J18" s="260">
        <v>116.083</v>
      </c>
      <c r="K18" s="316">
        <v>5.7290000000000001</v>
      </c>
      <c r="L18" s="309">
        <v>3064435</v>
      </c>
      <c r="M18" s="205">
        <v>3060354</v>
      </c>
      <c r="N18" s="260">
        <v>92.53</v>
      </c>
      <c r="O18" s="260">
        <v>5.33</v>
      </c>
      <c r="P18" s="309">
        <v>2844075</v>
      </c>
      <c r="Q18" s="205">
        <v>2842219</v>
      </c>
      <c r="R18" s="260">
        <f t="shared" si="0"/>
        <v>92.872</v>
      </c>
      <c r="S18" s="310">
        <f t="shared" si="1"/>
        <v>4.8210000000000006</v>
      </c>
      <c r="T18" s="99"/>
    </row>
    <row r="19" spans="1:20" ht="26.1" customHeight="1" x14ac:dyDescent="0.15">
      <c r="A19" s="4"/>
      <c r="B19" s="311"/>
      <c r="C19" s="313" t="s">
        <v>377</v>
      </c>
      <c r="D19" s="309">
        <v>577283</v>
      </c>
      <c r="E19" s="4">
        <v>577282</v>
      </c>
      <c r="F19" s="316">
        <v>106.85100000000001</v>
      </c>
      <c r="G19" s="260">
        <v>0.93299999999999994</v>
      </c>
      <c r="H19" s="309">
        <v>521912</v>
      </c>
      <c r="I19" s="4">
        <v>521911</v>
      </c>
      <c r="J19" s="260">
        <v>90.408000000000001</v>
      </c>
      <c r="K19" s="316">
        <v>0.90399999999999991</v>
      </c>
      <c r="L19" s="309">
        <v>597319</v>
      </c>
      <c r="M19" s="4">
        <v>597318</v>
      </c>
      <c r="N19" s="260">
        <v>114.45</v>
      </c>
      <c r="O19" s="260">
        <v>1.04</v>
      </c>
      <c r="P19" s="309">
        <v>912776</v>
      </c>
      <c r="Q19" s="4">
        <v>912775</v>
      </c>
      <c r="R19" s="260">
        <f t="shared" si="0"/>
        <v>152.81199999999998</v>
      </c>
      <c r="S19" s="317">
        <f t="shared" si="1"/>
        <v>1.548</v>
      </c>
      <c r="T19" s="99"/>
    </row>
    <row r="20" spans="1:20" ht="26.1" customHeight="1" x14ac:dyDescent="0.15">
      <c r="A20" s="4"/>
      <c r="B20" s="311"/>
      <c r="C20" s="313" t="s">
        <v>72</v>
      </c>
      <c r="D20" s="309">
        <v>298870</v>
      </c>
      <c r="E20" s="4">
        <v>0</v>
      </c>
      <c r="F20" s="4">
        <v>0</v>
      </c>
      <c r="G20" s="314">
        <v>0</v>
      </c>
      <c r="H20" s="309">
        <v>195708</v>
      </c>
      <c r="I20" s="4">
        <v>0</v>
      </c>
      <c r="J20" s="4">
        <v>0</v>
      </c>
      <c r="K20" s="316">
        <v>0</v>
      </c>
      <c r="L20" s="309">
        <v>132172</v>
      </c>
      <c r="M20" s="4">
        <v>0</v>
      </c>
      <c r="N20" s="4">
        <v>0</v>
      </c>
      <c r="O20" s="4">
        <v>0</v>
      </c>
      <c r="P20" s="309">
        <v>88929</v>
      </c>
      <c r="Q20" s="4">
        <v>0</v>
      </c>
      <c r="R20" s="4" t="s">
        <v>496</v>
      </c>
      <c r="S20" s="289">
        <f t="shared" si="1"/>
        <v>0</v>
      </c>
      <c r="T20" s="99"/>
    </row>
    <row r="21" spans="1:20" ht="26.1" customHeight="1" x14ac:dyDescent="0.15">
      <c r="A21" s="205"/>
      <c r="B21" s="683" t="s">
        <v>54</v>
      </c>
      <c r="C21" s="701"/>
      <c r="D21" s="309">
        <v>26016946</v>
      </c>
      <c r="E21" s="205">
        <v>23188999</v>
      </c>
      <c r="F21" s="260">
        <v>94.864999999999995</v>
      </c>
      <c r="G21" s="260">
        <v>100</v>
      </c>
      <c r="H21" s="309">
        <v>24206501</v>
      </c>
      <c r="I21" s="205">
        <v>23002337</v>
      </c>
      <c r="J21" s="260">
        <v>99.194999999999993</v>
      </c>
      <c r="K21" s="260">
        <v>100</v>
      </c>
      <c r="L21" s="309">
        <v>24846379</v>
      </c>
      <c r="M21" s="205">
        <v>23650208</v>
      </c>
      <c r="N21" s="260">
        <v>102.82</v>
      </c>
      <c r="O21" s="260">
        <v>100</v>
      </c>
      <c r="P21" s="309">
        <f>SUM(P22:P26)</f>
        <v>26619086</v>
      </c>
      <c r="Q21" s="205">
        <f>SUM(Q22:Q26)</f>
        <v>25078137</v>
      </c>
      <c r="R21" s="260">
        <f t="shared" si="0"/>
        <v>106.03800000000001</v>
      </c>
      <c r="S21" s="310">
        <f>ROUND(Q21/$Q$21,5)*100</f>
        <v>100</v>
      </c>
      <c r="T21" s="99"/>
    </row>
    <row r="22" spans="1:20" ht="26.1" customHeight="1" x14ac:dyDescent="0.15">
      <c r="A22" s="205"/>
      <c r="B22" s="318"/>
      <c r="C22" s="319" t="s">
        <v>73</v>
      </c>
      <c r="D22" s="309">
        <v>13286363</v>
      </c>
      <c r="E22" s="205">
        <v>12153466</v>
      </c>
      <c r="F22" s="260">
        <v>99.438999999999993</v>
      </c>
      <c r="G22" s="260">
        <v>52.410000000000004</v>
      </c>
      <c r="H22" s="309">
        <v>12427820</v>
      </c>
      <c r="I22" s="205">
        <v>12236044</v>
      </c>
      <c r="J22" s="260">
        <v>100.679</v>
      </c>
      <c r="K22" s="260">
        <v>53.195</v>
      </c>
      <c r="L22" s="309">
        <v>12802104</v>
      </c>
      <c r="M22" s="205">
        <v>12708611</v>
      </c>
      <c r="N22" s="260">
        <v>103.86</v>
      </c>
      <c r="O22" s="260">
        <v>53.74</v>
      </c>
      <c r="P22" s="309">
        <v>13440070</v>
      </c>
      <c r="Q22" s="205">
        <v>12995805</v>
      </c>
      <c r="R22" s="260">
        <f>ROUND(Q22/M22,5)*100</f>
        <v>102.25999999999999</v>
      </c>
      <c r="S22" s="310">
        <f t="shared" ref="S22:S26" si="2">ROUND(Q22/$Q$21,5)*100</f>
        <v>51.820999999999998</v>
      </c>
      <c r="T22" s="99"/>
    </row>
    <row r="23" spans="1:20" ht="26.1" customHeight="1" x14ac:dyDescent="0.15">
      <c r="A23" s="205"/>
      <c r="B23" s="318"/>
      <c r="C23" s="320" t="s">
        <v>306</v>
      </c>
      <c r="D23" s="309">
        <v>3472801</v>
      </c>
      <c r="E23" s="205">
        <v>2395189</v>
      </c>
      <c r="F23" s="260">
        <v>109.48800000000001</v>
      </c>
      <c r="G23" s="260">
        <v>10.329000000000001</v>
      </c>
      <c r="H23" s="309">
        <v>2705520</v>
      </c>
      <c r="I23" s="205">
        <v>2020839</v>
      </c>
      <c r="J23" s="260">
        <v>84.370999999999995</v>
      </c>
      <c r="K23" s="260">
        <v>8.7850000000000001</v>
      </c>
      <c r="L23" s="309">
        <v>2561537</v>
      </c>
      <c r="M23" s="205">
        <v>1924391</v>
      </c>
      <c r="N23" s="260">
        <v>95.23</v>
      </c>
      <c r="O23" s="260">
        <v>8.14</v>
      </c>
      <c r="P23" s="309">
        <v>3155347</v>
      </c>
      <c r="Q23" s="205">
        <v>2370406</v>
      </c>
      <c r="R23" s="260">
        <f>ROUND(Q23/M23,5)*100</f>
        <v>123.17700000000001</v>
      </c>
      <c r="S23" s="310">
        <f t="shared" si="2"/>
        <v>9.452</v>
      </c>
      <c r="T23" s="99"/>
    </row>
    <row r="24" spans="1:20" ht="26.1" customHeight="1" x14ac:dyDescent="0.15">
      <c r="A24" s="205"/>
      <c r="B24" s="318"/>
      <c r="C24" s="320" t="s">
        <v>432</v>
      </c>
      <c r="D24" s="278">
        <v>0</v>
      </c>
      <c r="E24" s="279">
        <v>0</v>
      </c>
      <c r="F24" s="279">
        <v>0</v>
      </c>
      <c r="G24" s="4">
        <v>0</v>
      </c>
      <c r="H24" s="278">
        <v>0</v>
      </c>
      <c r="I24" s="279">
        <v>0</v>
      </c>
      <c r="J24" s="279">
        <v>0</v>
      </c>
      <c r="K24" s="4">
        <v>0</v>
      </c>
      <c r="L24" s="278">
        <v>0</v>
      </c>
      <c r="M24" s="279">
        <v>0</v>
      </c>
      <c r="N24" s="279">
        <v>0</v>
      </c>
      <c r="O24" s="287">
        <v>0</v>
      </c>
      <c r="P24" s="288">
        <v>0</v>
      </c>
      <c r="Q24" s="279">
        <v>0</v>
      </c>
      <c r="R24" s="279" t="s">
        <v>496</v>
      </c>
      <c r="S24" s="289">
        <f t="shared" si="2"/>
        <v>0</v>
      </c>
      <c r="T24" s="99"/>
    </row>
    <row r="25" spans="1:20" ht="26.1" customHeight="1" x14ac:dyDescent="0.15">
      <c r="A25" s="205"/>
      <c r="B25" s="318"/>
      <c r="C25" s="321" t="s">
        <v>58</v>
      </c>
      <c r="D25" s="309">
        <v>8114782</v>
      </c>
      <c r="E25" s="205">
        <v>7513724</v>
      </c>
      <c r="F25" s="260">
        <v>104.77000000000001</v>
      </c>
      <c r="G25" s="260">
        <v>32.402000000000001</v>
      </c>
      <c r="H25" s="309">
        <v>7876165</v>
      </c>
      <c r="I25" s="205">
        <v>7604320</v>
      </c>
      <c r="J25" s="260">
        <v>101.20599999999999</v>
      </c>
      <c r="K25" s="260">
        <v>33.058999999999997</v>
      </c>
      <c r="L25" s="309">
        <v>8301931</v>
      </c>
      <c r="M25" s="205">
        <v>7854235</v>
      </c>
      <c r="N25" s="260">
        <v>103.29</v>
      </c>
      <c r="O25" s="260">
        <v>33.21</v>
      </c>
      <c r="P25" s="309">
        <v>8726120</v>
      </c>
      <c r="Q25" s="205">
        <v>8462718</v>
      </c>
      <c r="R25" s="260">
        <f t="shared" si="0"/>
        <v>107.74699999999999</v>
      </c>
      <c r="S25" s="310">
        <f t="shared" si="2"/>
        <v>33.745000000000005</v>
      </c>
      <c r="T25" s="99"/>
    </row>
    <row r="26" spans="1:20" ht="26.1" customHeight="1" x14ac:dyDescent="0.15">
      <c r="A26" s="205"/>
      <c r="B26" s="322"/>
      <c r="C26" s="320" t="s">
        <v>433</v>
      </c>
      <c r="D26" s="309">
        <v>1143000</v>
      </c>
      <c r="E26" s="205">
        <v>1126620</v>
      </c>
      <c r="F26" s="260">
        <v>103.96000000000001</v>
      </c>
      <c r="G26" s="260">
        <v>4.8579999999999997</v>
      </c>
      <c r="H26" s="309">
        <v>1196996</v>
      </c>
      <c r="I26" s="205">
        <v>1141134</v>
      </c>
      <c r="J26" s="260">
        <v>101.288</v>
      </c>
      <c r="K26" s="260">
        <v>4.9610000000000003</v>
      </c>
      <c r="L26" s="309">
        <v>1180807</v>
      </c>
      <c r="M26" s="205">
        <v>1162971</v>
      </c>
      <c r="N26" s="260">
        <v>101.91</v>
      </c>
      <c r="O26" s="260">
        <v>4.92</v>
      </c>
      <c r="P26" s="309">
        <v>1297549</v>
      </c>
      <c r="Q26" s="205">
        <v>1249208</v>
      </c>
      <c r="R26" s="260">
        <f t="shared" si="0"/>
        <v>107.41499999999999</v>
      </c>
      <c r="S26" s="310">
        <f t="shared" si="2"/>
        <v>4.9809999999999999</v>
      </c>
      <c r="T26" s="99"/>
    </row>
    <row r="27" spans="1:20" ht="9" customHeight="1" thickBot="1" x14ac:dyDescent="0.2">
      <c r="A27" s="323"/>
      <c r="B27" s="324"/>
      <c r="C27" s="325"/>
      <c r="D27" s="326"/>
      <c r="E27" s="326"/>
      <c r="F27" s="327"/>
      <c r="G27" s="327"/>
      <c r="H27" s="328"/>
      <c r="I27" s="329"/>
      <c r="J27" s="330"/>
      <c r="K27" s="330"/>
      <c r="L27" s="328"/>
      <c r="M27" s="329"/>
      <c r="N27" s="330"/>
      <c r="O27" s="330"/>
      <c r="P27" s="328"/>
      <c r="Q27" s="329"/>
      <c r="R27" s="330"/>
      <c r="S27" s="331"/>
      <c r="T27" s="99"/>
    </row>
    <row r="28" spans="1:20" ht="15" customHeight="1" x14ac:dyDescent="0.15">
      <c r="B28" s="702" t="s">
        <v>285</v>
      </c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S28" s="260" t="s">
        <v>26</v>
      </c>
      <c r="T28" s="99"/>
    </row>
    <row r="29" spans="1:20" ht="18.75" customHeight="1" x14ac:dyDescent="0.15">
      <c r="B29" s="696" t="s">
        <v>378</v>
      </c>
      <c r="C29" s="696"/>
      <c r="D29" s="696"/>
      <c r="E29" s="696"/>
      <c r="F29" s="696"/>
      <c r="G29" s="696"/>
      <c r="H29" s="696"/>
      <c r="I29" s="696"/>
      <c r="J29" s="696"/>
    </row>
  </sheetData>
  <sheetProtection sheet="1" objects="1" scenarios="1"/>
  <mergeCells count="22">
    <mergeCell ref="B29:J29"/>
    <mergeCell ref="S3:S4"/>
    <mergeCell ref="H2:K2"/>
    <mergeCell ref="P2:S2"/>
    <mergeCell ref="B6:C6"/>
    <mergeCell ref="L2:O2"/>
    <mergeCell ref="H3:H4"/>
    <mergeCell ref="B21:C21"/>
    <mergeCell ref="B28:Q28"/>
    <mergeCell ref="M3:M4"/>
    <mergeCell ref="O3:O4"/>
    <mergeCell ref="P3:P4"/>
    <mergeCell ref="Q3:Q4"/>
    <mergeCell ref="I3:I4"/>
    <mergeCell ref="K3:K4"/>
    <mergeCell ref="L3:L4"/>
    <mergeCell ref="B1:D1"/>
    <mergeCell ref="B2:C4"/>
    <mergeCell ref="D2:G2"/>
    <mergeCell ref="D3:D4"/>
    <mergeCell ref="G3:G4"/>
    <mergeCell ref="E3:E4"/>
  </mergeCells>
  <phoneticPr fontId="23"/>
  <conditionalFormatting sqref="C6:S26">
    <cfRule type="expression" dxfId="3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1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C502-59CA-4F96-AB61-3389DCA1EC10}">
  <sheetPr>
    <tabColor rgb="FF00B0F0"/>
  </sheetPr>
  <dimension ref="A1:T29"/>
  <sheetViews>
    <sheetView view="pageBreakPreview" topLeftCell="E1" zoomScaleNormal="100" zoomScaleSheetLayoutView="100" workbookViewId="0">
      <selection activeCell="L1" sqref="L1"/>
    </sheetView>
  </sheetViews>
  <sheetFormatPr defaultColWidth="9" defaultRowHeight="26.1" customHeight="1" x14ac:dyDescent="0.15"/>
  <cols>
    <col min="1" max="1" width="2.88671875" style="17" customWidth="1"/>
    <col min="2" max="2" width="1.77734375" style="17" customWidth="1"/>
    <col min="3" max="3" width="17.44140625" style="17" customWidth="1"/>
    <col min="4" max="4" width="12.44140625" style="332" customWidth="1"/>
    <col min="5" max="5" width="11.77734375" style="332" customWidth="1"/>
    <col min="6" max="6" width="8.77734375" style="301" customWidth="1"/>
    <col min="7" max="7" width="7.88671875" style="301" customWidth="1"/>
    <col min="8" max="8" width="12" style="332" customWidth="1"/>
    <col min="9" max="9" width="11.88671875" style="332" customWidth="1"/>
    <col min="10" max="10" width="8.6640625" style="301" customWidth="1"/>
    <col min="11" max="11" width="7.6640625" style="301" customWidth="1"/>
    <col min="12" max="13" width="12.6640625" style="332" customWidth="1"/>
    <col min="14" max="14" width="9.6640625" style="301" bestFit="1" customWidth="1"/>
    <col min="15" max="15" width="7.6640625" style="301" customWidth="1"/>
    <col min="16" max="17" width="12.6640625" style="332" customWidth="1"/>
    <col min="18" max="18" width="9.109375" style="301" customWidth="1"/>
    <col min="19" max="19" width="7.6640625" style="301" customWidth="1"/>
    <col min="20" max="20" width="9" style="17" customWidth="1"/>
    <col min="21" max="16384" width="9" style="17"/>
  </cols>
  <sheetData>
    <row r="1" spans="1:20" ht="15" customHeight="1" thickBot="1" x14ac:dyDescent="0.2">
      <c r="B1" s="687" t="s">
        <v>376</v>
      </c>
      <c r="C1" s="687"/>
      <c r="D1" s="687"/>
      <c r="E1" s="258"/>
      <c r="F1" s="259"/>
      <c r="G1" s="259"/>
      <c r="H1" s="258"/>
      <c r="I1" s="258"/>
      <c r="K1" s="259"/>
      <c r="L1" s="258"/>
      <c r="M1" s="258"/>
      <c r="N1" s="259"/>
      <c r="O1" s="259"/>
      <c r="P1" s="258"/>
      <c r="Q1" s="258"/>
      <c r="R1" s="259"/>
      <c r="S1" s="260" t="s">
        <v>0</v>
      </c>
      <c r="T1" s="99"/>
    </row>
    <row r="2" spans="1:20" ht="40.5" customHeight="1" x14ac:dyDescent="0.15">
      <c r="B2" s="688" t="s">
        <v>60</v>
      </c>
      <c r="C2" s="689"/>
      <c r="D2" s="677" t="s">
        <v>475</v>
      </c>
      <c r="E2" s="678"/>
      <c r="F2" s="678"/>
      <c r="G2" s="679"/>
      <c r="H2" s="677" t="s">
        <v>476</v>
      </c>
      <c r="I2" s="678"/>
      <c r="J2" s="678"/>
      <c r="K2" s="679"/>
      <c r="L2" s="677" t="s">
        <v>437</v>
      </c>
      <c r="M2" s="678"/>
      <c r="N2" s="678"/>
      <c r="O2" s="679"/>
      <c r="P2" s="677" t="s">
        <v>448</v>
      </c>
      <c r="Q2" s="678"/>
      <c r="R2" s="678"/>
      <c r="S2" s="680"/>
      <c r="T2" s="99"/>
    </row>
    <row r="3" spans="1:20" s="99" customFormat="1" ht="30" customHeight="1" x14ac:dyDescent="0.2">
      <c r="B3" s="690"/>
      <c r="C3" s="691"/>
      <c r="D3" s="667" t="s">
        <v>29</v>
      </c>
      <c r="E3" s="667" t="s">
        <v>30</v>
      </c>
      <c r="F3" s="263" t="s">
        <v>31</v>
      </c>
      <c r="G3" s="694" t="s">
        <v>32</v>
      </c>
      <c r="H3" s="699" t="s">
        <v>29</v>
      </c>
      <c r="I3" s="667" t="s">
        <v>30</v>
      </c>
      <c r="J3" s="262" t="s">
        <v>31</v>
      </c>
      <c r="K3" s="685" t="s">
        <v>32</v>
      </c>
      <c r="L3" s="667" t="s">
        <v>29</v>
      </c>
      <c r="M3" s="667" t="s">
        <v>30</v>
      </c>
      <c r="N3" s="263" t="s">
        <v>31</v>
      </c>
      <c r="O3" s="681" t="s">
        <v>32</v>
      </c>
      <c r="P3" s="667" t="s">
        <v>29</v>
      </c>
      <c r="Q3" s="667" t="s">
        <v>30</v>
      </c>
      <c r="R3" s="263" t="s">
        <v>31</v>
      </c>
      <c r="S3" s="669" t="s">
        <v>32</v>
      </c>
    </row>
    <row r="4" spans="1:20" ht="30" customHeight="1" x14ac:dyDescent="0.15">
      <c r="B4" s="692"/>
      <c r="C4" s="693"/>
      <c r="D4" s="668"/>
      <c r="E4" s="668"/>
      <c r="F4" s="267" t="s">
        <v>33</v>
      </c>
      <c r="G4" s="695"/>
      <c r="H4" s="700"/>
      <c r="I4" s="668"/>
      <c r="J4" s="266" t="s">
        <v>33</v>
      </c>
      <c r="K4" s="686"/>
      <c r="L4" s="668"/>
      <c r="M4" s="668"/>
      <c r="N4" s="267" t="s">
        <v>33</v>
      </c>
      <c r="O4" s="682"/>
      <c r="P4" s="668"/>
      <c r="Q4" s="668"/>
      <c r="R4" s="267" t="s">
        <v>33</v>
      </c>
      <c r="S4" s="670"/>
      <c r="T4" s="99"/>
    </row>
    <row r="5" spans="1:20" ht="9" customHeight="1" x14ac:dyDescent="0.15">
      <c r="B5" s="302"/>
      <c r="C5" s="303"/>
      <c r="D5" s="304"/>
      <c r="E5" s="304"/>
      <c r="F5" s="305"/>
      <c r="G5" s="305"/>
      <c r="H5" s="306"/>
      <c r="I5" s="304"/>
      <c r="J5" s="305"/>
      <c r="K5" s="305"/>
      <c r="L5" s="307"/>
      <c r="M5" s="304"/>
      <c r="N5" s="305"/>
      <c r="O5" s="305"/>
      <c r="P5" s="307"/>
      <c r="Q5" s="304"/>
      <c r="R5" s="305"/>
      <c r="S5" s="308"/>
      <c r="T5" s="99"/>
    </row>
    <row r="6" spans="1:20" ht="26.1" customHeight="1" x14ac:dyDescent="0.15">
      <c r="A6" s="205"/>
      <c r="B6" s="697" t="s">
        <v>34</v>
      </c>
      <c r="C6" s="698"/>
      <c r="D6" s="309">
        <v>65635080</v>
      </c>
      <c r="E6" s="205">
        <v>61842785</v>
      </c>
      <c r="F6" s="260">
        <v>124.71300000000001</v>
      </c>
      <c r="G6" s="260">
        <v>100</v>
      </c>
      <c r="H6" s="309">
        <v>64081010</v>
      </c>
      <c r="I6" s="205">
        <v>57728300</v>
      </c>
      <c r="J6" s="260">
        <v>93.347000000000008</v>
      </c>
      <c r="K6" s="260">
        <v>100</v>
      </c>
      <c r="L6" s="309">
        <v>62421338</v>
      </c>
      <c r="M6" s="205">
        <v>57427129</v>
      </c>
      <c r="N6" s="260">
        <v>99.477999999999994</v>
      </c>
      <c r="O6" s="260">
        <v>100</v>
      </c>
      <c r="P6" s="309">
        <v>62207426</v>
      </c>
      <c r="Q6" s="205">
        <v>58951747</v>
      </c>
      <c r="R6" s="260">
        <v>102.655</v>
      </c>
      <c r="S6" s="310">
        <v>100</v>
      </c>
      <c r="T6" s="99"/>
    </row>
    <row r="7" spans="1:20" ht="26.1" customHeight="1" x14ac:dyDescent="0.15">
      <c r="A7" s="205"/>
      <c r="B7" s="311"/>
      <c r="C7" s="312" t="s">
        <v>61</v>
      </c>
      <c r="D7" s="309">
        <v>321341</v>
      </c>
      <c r="E7" s="205">
        <v>314131</v>
      </c>
      <c r="F7" s="260">
        <v>85.906999999999996</v>
      </c>
      <c r="G7" s="260">
        <v>0.50800000000000001</v>
      </c>
      <c r="H7" s="309">
        <v>345237</v>
      </c>
      <c r="I7" s="205">
        <v>332655</v>
      </c>
      <c r="J7" s="260">
        <v>105.89699999999999</v>
      </c>
      <c r="K7" s="260">
        <v>0.57600000000000007</v>
      </c>
      <c r="L7" s="309">
        <v>342881</v>
      </c>
      <c r="M7" s="205">
        <v>337634</v>
      </c>
      <c r="N7" s="260">
        <v>101.49699999999999</v>
      </c>
      <c r="O7" s="260">
        <v>0.58799999999999997</v>
      </c>
      <c r="P7" s="309">
        <v>355090</v>
      </c>
      <c r="Q7" s="205">
        <v>347296</v>
      </c>
      <c r="R7" s="260">
        <v>102.86200000000001</v>
      </c>
      <c r="S7" s="310">
        <v>0.58900000000000008</v>
      </c>
      <c r="T7" s="99"/>
    </row>
    <row r="8" spans="1:20" ht="26.1" customHeight="1" x14ac:dyDescent="0.15">
      <c r="A8" s="205"/>
      <c r="B8" s="311"/>
      <c r="C8" s="313" t="s">
        <v>62</v>
      </c>
      <c r="D8" s="309">
        <v>7510989</v>
      </c>
      <c r="E8" s="205">
        <v>6879933</v>
      </c>
      <c r="F8" s="260">
        <v>82.832999999999998</v>
      </c>
      <c r="G8" s="260">
        <v>11.125</v>
      </c>
      <c r="H8" s="309">
        <v>11625255</v>
      </c>
      <c r="I8" s="205">
        <v>11370118</v>
      </c>
      <c r="J8" s="260">
        <v>165.26499999999999</v>
      </c>
      <c r="K8" s="260">
        <v>19.695999999999998</v>
      </c>
      <c r="L8" s="309">
        <v>10664008</v>
      </c>
      <c r="M8" s="205">
        <v>10458556</v>
      </c>
      <c r="N8" s="260">
        <v>91.983000000000004</v>
      </c>
      <c r="O8" s="260">
        <v>18.212</v>
      </c>
      <c r="P8" s="309">
        <v>10350526</v>
      </c>
      <c r="Q8" s="205">
        <v>10087728</v>
      </c>
      <c r="R8" s="260">
        <v>96.453999999999994</v>
      </c>
      <c r="S8" s="310">
        <v>17.111999999999998</v>
      </c>
      <c r="T8" s="99"/>
    </row>
    <row r="9" spans="1:20" ht="26.1" customHeight="1" x14ac:dyDescent="0.15">
      <c r="A9" s="205"/>
      <c r="B9" s="311"/>
      <c r="C9" s="313" t="s">
        <v>63</v>
      </c>
      <c r="D9" s="309">
        <v>27058926</v>
      </c>
      <c r="E9" s="205">
        <v>26027473</v>
      </c>
      <c r="F9" s="260">
        <v>105.56099999999999</v>
      </c>
      <c r="G9" s="260">
        <v>42.087000000000003</v>
      </c>
      <c r="H9" s="309">
        <v>32669308</v>
      </c>
      <c r="I9" s="205">
        <v>28869953</v>
      </c>
      <c r="J9" s="260">
        <v>110.92100000000001</v>
      </c>
      <c r="K9" s="260">
        <v>50.01</v>
      </c>
      <c r="L9" s="309">
        <v>32350854</v>
      </c>
      <c r="M9" s="205">
        <v>29805357</v>
      </c>
      <c r="N9" s="260">
        <v>103.24</v>
      </c>
      <c r="O9" s="260">
        <v>51.900999999999996</v>
      </c>
      <c r="P9" s="309">
        <v>32448605</v>
      </c>
      <c r="Q9" s="205">
        <v>31095590</v>
      </c>
      <c r="R9" s="260">
        <v>104.32900000000001</v>
      </c>
      <c r="S9" s="310">
        <v>52.747999999999998</v>
      </c>
      <c r="T9" s="99"/>
    </row>
    <row r="10" spans="1:20" ht="26.1" customHeight="1" x14ac:dyDescent="0.15">
      <c r="A10" s="205"/>
      <c r="B10" s="311"/>
      <c r="C10" s="313" t="s">
        <v>64</v>
      </c>
      <c r="D10" s="309">
        <v>2911077</v>
      </c>
      <c r="E10" s="205">
        <v>2761687</v>
      </c>
      <c r="F10" s="260">
        <v>117.14400000000001</v>
      </c>
      <c r="G10" s="260">
        <v>4.4660000000000002</v>
      </c>
      <c r="H10" s="309">
        <v>3875239</v>
      </c>
      <c r="I10" s="205">
        <v>3579257</v>
      </c>
      <c r="J10" s="260">
        <v>129.60400000000001</v>
      </c>
      <c r="K10" s="260">
        <v>6.2</v>
      </c>
      <c r="L10" s="309">
        <v>4206202</v>
      </c>
      <c r="M10" s="205">
        <v>3493684</v>
      </c>
      <c r="N10" s="260">
        <v>97.608999999999995</v>
      </c>
      <c r="O10" s="260">
        <v>6.0839999999999996</v>
      </c>
      <c r="P10" s="309">
        <v>3965413</v>
      </c>
      <c r="Q10" s="205">
        <v>3528903</v>
      </c>
      <c r="R10" s="260">
        <v>101.00800000000001</v>
      </c>
      <c r="S10" s="310">
        <v>5.9859999999999998</v>
      </c>
      <c r="T10" s="99"/>
    </row>
    <row r="11" spans="1:20" ht="26.1" customHeight="1" x14ac:dyDescent="0.15">
      <c r="A11" s="205"/>
      <c r="B11" s="311"/>
      <c r="C11" s="313" t="s">
        <v>65</v>
      </c>
      <c r="D11" s="309">
        <v>42504</v>
      </c>
      <c r="E11" s="205">
        <v>39897</v>
      </c>
      <c r="F11" s="260">
        <v>140.107</v>
      </c>
      <c r="G11" s="260">
        <v>6.5000000000000002E-2</v>
      </c>
      <c r="H11" s="309">
        <v>32651</v>
      </c>
      <c r="I11" s="205">
        <v>29624</v>
      </c>
      <c r="J11" s="260">
        <v>74.251000000000005</v>
      </c>
      <c r="K11" s="260">
        <v>5.1000000000000004E-2</v>
      </c>
      <c r="L11" s="309">
        <v>26347</v>
      </c>
      <c r="M11" s="205">
        <v>25611</v>
      </c>
      <c r="N11" s="260">
        <v>86.453999999999994</v>
      </c>
      <c r="O11" s="260">
        <v>4.4999999999999998E-2</v>
      </c>
      <c r="P11" s="309">
        <v>27558</v>
      </c>
      <c r="Q11" s="205">
        <v>27313</v>
      </c>
      <c r="R11" s="260">
        <v>106.646</v>
      </c>
      <c r="S11" s="310">
        <v>4.5999999999999999E-2</v>
      </c>
      <c r="T11" s="99"/>
    </row>
    <row r="12" spans="1:20" ht="26.1" customHeight="1" x14ac:dyDescent="0.15">
      <c r="A12" s="205"/>
      <c r="B12" s="311"/>
      <c r="C12" s="313" t="s">
        <v>66</v>
      </c>
      <c r="D12" s="309">
        <v>363017</v>
      </c>
      <c r="E12" s="205">
        <v>291566</v>
      </c>
      <c r="F12" s="260">
        <v>237.76700000000002</v>
      </c>
      <c r="G12" s="260">
        <v>0.47099999999999997</v>
      </c>
      <c r="H12" s="309">
        <v>371783</v>
      </c>
      <c r="I12" s="205">
        <v>295219</v>
      </c>
      <c r="J12" s="260">
        <v>101.25299999999999</v>
      </c>
      <c r="K12" s="260">
        <v>0.51100000000000001</v>
      </c>
      <c r="L12" s="309">
        <v>588761</v>
      </c>
      <c r="M12" s="205">
        <v>383500</v>
      </c>
      <c r="N12" s="260">
        <v>129.904</v>
      </c>
      <c r="O12" s="260">
        <v>0.66800000000000004</v>
      </c>
      <c r="P12" s="309">
        <v>871255</v>
      </c>
      <c r="Q12" s="205">
        <v>624790</v>
      </c>
      <c r="R12" s="260">
        <v>162.91800000000001</v>
      </c>
      <c r="S12" s="310">
        <v>1.06</v>
      </c>
      <c r="T12" s="99"/>
    </row>
    <row r="13" spans="1:20" ht="26.1" customHeight="1" x14ac:dyDescent="0.15">
      <c r="A13" s="205"/>
      <c r="B13" s="311"/>
      <c r="C13" s="313" t="s">
        <v>67</v>
      </c>
      <c r="D13" s="309">
        <v>12593639</v>
      </c>
      <c r="E13" s="205">
        <v>12294604</v>
      </c>
      <c r="F13" s="260">
        <v>6241.01</v>
      </c>
      <c r="G13" s="260">
        <v>19.88</v>
      </c>
      <c r="H13" s="309">
        <v>1340620</v>
      </c>
      <c r="I13" s="205">
        <v>1006651</v>
      </c>
      <c r="J13" s="260">
        <v>8.1879999999999988</v>
      </c>
      <c r="K13" s="260">
        <v>1.744</v>
      </c>
      <c r="L13" s="309">
        <v>1128797</v>
      </c>
      <c r="M13" s="205">
        <v>851236</v>
      </c>
      <c r="N13" s="260">
        <v>84.560999999999993</v>
      </c>
      <c r="O13" s="260">
        <v>1.482</v>
      </c>
      <c r="P13" s="309">
        <v>341335</v>
      </c>
      <c r="Q13" s="205">
        <v>281407</v>
      </c>
      <c r="R13" s="260">
        <v>33.058999999999997</v>
      </c>
      <c r="S13" s="310">
        <v>0.47699999999999998</v>
      </c>
      <c r="T13" s="99"/>
    </row>
    <row r="14" spans="1:20" ht="26.1" customHeight="1" x14ac:dyDescent="0.15">
      <c r="A14" s="205"/>
      <c r="B14" s="311"/>
      <c r="C14" s="313" t="s">
        <v>68</v>
      </c>
      <c r="D14" s="309">
        <v>4212730</v>
      </c>
      <c r="E14" s="205">
        <v>3342962</v>
      </c>
      <c r="F14" s="260">
        <v>67.263999999999996</v>
      </c>
      <c r="G14" s="260">
        <v>5.4059999999999997</v>
      </c>
      <c r="H14" s="309">
        <v>3814507</v>
      </c>
      <c r="I14" s="205">
        <v>3060111</v>
      </c>
      <c r="J14" s="260">
        <v>91.539000000000001</v>
      </c>
      <c r="K14" s="260">
        <v>5.3010000000000002</v>
      </c>
      <c r="L14" s="309">
        <v>3805253</v>
      </c>
      <c r="M14" s="205">
        <v>3224192</v>
      </c>
      <c r="N14" s="260">
        <v>105.36199999999999</v>
      </c>
      <c r="O14" s="260">
        <v>5.6139999999999999</v>
      </c>
      <c r="P14" s="309">
        <v>3671449</v>
      </c>
      <c r="Q14" s="205">
        <v>3290915</v>
      </c>
      <c r="R14" s="260">
        <v>102.06900000000002</v>
      </c>
      <c r="S14" s="310">
        <v>5.5819999999999999</v>
      </c>
      <c r="T14" s="99"/>
    </row>
    <row r="15" spans="1:20" ht="26.1" customHeight="1" x14ac:dyDescent="0.15">
      <c r="A15" s="205"/>
      <c r="B15" s="311"/>
      <c r="C15" s="313" t="s">
        <v>69</v>
      </c>
      <c r="D15" s="309">
        <v>1253429</v>
      </c>
      <c r="E15" s="205">
        <v>1165599</v>
      </c>
      <c r="F15" s="260">
        <v>118.614</v>
      </c>
      <c r="G15" s="260">
        <v>1.8849999999999998</v>
      </c>
      <c r="H15" s="309">
        <v>1209113</v>
      </c>
      <c r="I15" s="205">
        <v>1155898</v>
      </c>
      <c r="J15" s="260">
        <v>99.168000000000006</v>
      </c>
      <c r="K15" s="260">
        <v>2.0019999999999998</v>
      </c>
      <c r="L15" s="309">
        <v>950047</v>
      </c>
      <c r="M15" s="205">
        <v>926492</v>
      </c>
      <c r="N15" s="260">
        <v>80.152999999999992</v>
      </c>
      <c r="O15" s="260">
        <v>1.6129999999999998</v>
      </c>
      <c r="P15" s="309">
        <v>1034802</v>
      </c>
      <c r="Q15" s="205">
        <v>1000569</v>
      </c>
      <c r="R15" s="260">
        <v>107.99499999999999</v>
      </c>
      <c r="S15" s="310">
        <v>1.6969999999999998</v>
      </c>
      <c r="T15" s="99"/>
    </row>
    <row r="16" spans="1:20" ht="26.1" customHeight="1" x14ac:dyDescent="0.15">
      <c r="A16" s="205"/>
      <c r="B16" s="311"/>
      <c r="C16" s="313" t="s">
        <v>70</v>
      </c>
      <c r="D16" s="309">
        <v>5639913</v>
      </c>
      <c r="E16" s="205">
        <v>5298593</v>
      </c>
      <c r="F16" s="260">
        <v>124.15899999999999</v>
      </c>
      <c r="G16" s="260">
        <v>8.5680000000000014</v>
      </c>
      <c r="H16" s="309">
        <v>4748633</v>
      </c>
      <c r="I16" s="205">
        <v>4199644</v>
      </c>
      <c r="J16" s="260">
        <v>79.259999999999991</v>
      </c>
      <c r="K16" s="260">
        <v>7.2749999999999995</v>
      </c>
      <c r="L16" s="309">
        <v>4556295</v>
      </c>
      <c r="M16" s="205">
        <v>4263195</v>
      </c>
      <c r="N16" s="260">
        <v>101.51300000000001</v>
      </c>
      <c r="O16" s="260">
        <v>7.4240000000000004</v>
      </c>
      <c r="P16" s="309">
        <v>5295610</v>
      </c>
      <c r="Q16" s="205">
        <v>4912242</v>
      </c>
      <c r="R16" s="260">
        <v>115.22399999999999</v>
      </c>
      <c r="S16" s="310">
        <v>8.3330000000000002</v>
      </c>
      <c r="T16" s="99"/>
    </row>
    <row r="17" spans="1:20" ht="26.1" customHeight="1" x14ac:dyDescent="0.15">
      <c r="A17" s="4"/>
      <c r="B17" s="311"/>
      <c r="C17" s="313" t="s">
        <v>71</v>
      </c>
      <c r="D17" s="309">
        <v>3</v>
      </c>
      <c r="E17" s="4">
        <v>0</v>
      </c>
      <c r="F17" s="4">
        <v>0</v>
      </c>
      <c r="G17" s="314">
        <v>0</v>
      </c>
      <c r="H17" s="309">
        <v>7967</v>
      </c>
      <c r="I17" s="4">
        <v>0</v>
      </c>
      <c r="J17" s="4">
        <v>0</v>
      </c>
      <c r="K17" s="4">
        <v>0</v>
      </c>
      <c r="L17" s="309">
        <v>7967</v>
      </c>
      <c r="M17" s="4">
        <v>0</v>
      </c>
      <c r="N17" s="4">
        <v>0</v>
      </c>
      <c r="O17" s="4">
        <v>0</v>
      </c>
      <c r="P17" s="309">
        <v>3</v>
      </c>
      <c r="Q17" s="4">
        <v>0</v>
      </c>
      <c r="R17" s="4">
        <v>0</v>
      </c>
      <c r="S17" s="315">
        <v>0</v>
      </c>
      <c r="T17" s="99"/>
    </row>
    <row r="18" spans="1:20" ht="26.1" customHeight="1" x14ac:dyDescent="0.15">
      <c r="A18" s="205"/>
      <c r="B18" s="311"/>
      <c r="C18" s="313" t="s">
        <v>17</v>
      </c>
      <c r="D18" s="309">
        <v>2851359</v>
      </c>
      <c r="E18" s="205">
        <v>2849058</v>
      </c>
      <c r="F18" s="260">
        <v>101.96300000000001</v>
      </c>
      <c r="G18" s="260">
        <v>4.6070000000000002</v>
      </c>
      <c r="H18" s="309">
        <v>3323077</v>
      </c>
      <c r="I18" s="205">
        <v>3307259</v>
      </c>
      <c r="J18" s="260">
        <v>116.083</v>
      </c>
      <c r="K18" s="316">
        <v>5.7290000000000001</v>
      </c>
      <c r="L18" s="309">
        <v>3064435</v>
      </c>
      <c r="M18" s="205">
        <v>3060354</v>
      </c>
      <c r="N18" s="260">
        <v>92.534000000000006</v>
      </c>
      <c r="O18" s="260">
        <v>5.3289999999999997</v>
      </c>
      <c r="P18" s="309">
        <v>2844075</v>
      </c>
      <c r="Q18" s="205">
        <v>2842219</v>
      </c>
      <c r="R18" s="260">
        <v>92.872</v>
      </c>
      <c r="S18" s="310">
        <v>4.8210000000000006</v>
      </c>
      <c r="T18" s="99"/>
    </row>
    <row r="19" spans="1:20" ht="26.1" customHeight="1" x14ac:dyDescent="0.15">
      <c r="A19" s="4"/>
      <c r="B19" s="311"/>
      <c r="C19" s="313" t="s">
        <v>377</v>
      </c>
      <c r="D19" s="309">
        <v>577283</v>
      </c>
      <c r="E19" s="4">
        <v>577282</v>
      </c>
      <c r="F19" s="4">
        <v>0</v>
      </c>
      <c r="G19" s="260">
        <v>0.93299999999999994</v>
      </c>
      <c r="H19" s="309">
        <v>521912</v>
      </c>
      <c r="I19" s="4">
        <v>521911</v>
      </c>
      <c r="J19" s="260">
        <v>90.408000000000001</v>
      </c>
      <c r="K19" s="316">
        <v>0.90399999999999991</v>
      </c>
      <c r="L19" s="309">
        <v>597319</v>
      </c>
      <c r="M19" s="4">
        <v>597318</v>
      </c>
      <c r="N19" s="260">
        <v>114.44799999999999</v>
      </c>
      <c r="O19" s="260">
        <v>1.04</v>
      </c>
      <c r="P19" s="309">
        <v>912776</v>
      </c>
      <c r="Q19" s="4">
        <v>912775</v>
      </c>
      <c r="R19" s="260">
        <v>152.81199999999998</v>
      </c>
      <c r="S19" s="644">
        <v>1.548</v>
      </c>
      <c r="T19" s="99"/>
    </row>
    <row r="20" spans="1:20" ht="26.1" customHeight="1" x14ac:dyDescent="0.15">
      <c r="A20" s="4"/>
      <c r="B20" s="311"/>
      <c r="C20" s="313" t="s">
        <v>72</v>
      </c>
      <c r="D20" s="309">
        <v>298870</v>
      </c>
      <c r="E20" s="4">
        <v>0</v>
      </c>
      <c r="F20" s="4">
        <v>0</v>
      </c>
      <c r="G20" s="314">
        <v>0</v>
      </c>
      <c r="H20" s="309">
        <v>195708</v>
      </c>
      <c r="I20" s="4">
        <v>0</v>
      </c>
      <c r="J20" s="4">
        <v>0</v>
      </c>
      <c r="K20" s="316">
        <v>0</v>
      </c>
      <c r="L20" s="309">
        <v>132172</v>
      </c>
      <c r="M20" s="4">
        <v>0</v>
      </c>
      <c r="N20" s="4">
        <v>0</v>
      </c>
      <c r="O20" s="4">
        <v>0</v>
      </c>
      <c r="P20" s="309">
        <v>88929</v>
      </c>
      <c r="Q20" s="4">
        <v>0</v>
      </c>
      <c r="R20" s="4" t="s">
        <v>496</v>
      </c>
      <c r="S20" s="289">
        <v>0</v>
      </c>
      <c r="T20" s="99"/>
    </row>
    <row r="21" spans="1:20" ht="26.1" customHeight="1" x14ac:dyDescent="0.15">
      <c r="A21" s="205"/>
      <c r="B21" s="683" t="s">
        <v>54</v>
      </c>
      <c r="C21" s="701"/>
      <c r="D21" s="309">
        <v>26016946</v>
      </c>
      <c r="E21" s="205">
        <v>23188999</v>
      </c>
      <c r="F21" s="260">
        <v>94.864999999999995</v>
      </c>
      <c r="G21" s="260">
        <v>100</v>
      </c>
      <c r="H21" s="309">
        <v>24206501</v>
      </c>
      <c r="I21" s="205">
        <v>23002337</v>
      </c>
      <c r="J21" s="260">
        <v>99.194999999999993</v>
      </c>
      <c r="K21" s="260">
        <v>100</v>
      </c>
      <c r="L21" s="309">
        <v>24846379</v>
      </c>
      <c r="M21" s="205">
        <v>23650208</v>
      </c>
      <c r="N21" s="260">
        <v>102.81700000000001</v>
      </c>
      <c r="O21" s="260">
        <v>100</v>
      </c>
      <c r="P21" s="309">
        <v>26619086</v>
      </c>
      <c r="Q21" s="205">
        <v>25078137</v>
      </c>
      <c r="R21" s="260">
        <v>106.03800000000001</v>
      </c>
      <c r="S21" s="310">
        <v>100</v>
      </c>
      <c r="T21" s="99"/>
    </row>
    <row r="22" spans="1:20" ht="26.1" customHeight="1" x14ac:dyDescent="0.15">
      <c r="A22" s="205"/>
      <c r="B22" s="318"/>
      <c r="C22" s="319" t="s">
        <v>73</v>
      </c>
      <c r="D22" s="309">
        <v>13286363</v>
      </c>
      <c r="E22" s="205">
        <v>12153466</v>
      </c>
      <c r="F22" s="260">
        <v>99.438999999999993</v>
      </c>
      <c r="G22" s="260">
        <v>52.410000000000004</v>
      </c>
      <c r="H22" s="309">
        <v>12427820</v>
      </c>
      <c r="I22" s="205">
        <v>12236044</v>
      </c>
      <c r="J22" s="260">
        <v>100.679</v>
      </c>
      <c r="K22" s="260">
        <v>53.195</v>
      </c>
      <c r="L22" s="309">
        <v>12802104</v>
      </c>
      <c r="M22" s="205">
        <v>12708611</v>
      </c>
      <c r="N22" s="260">
        <v>103.86200000000001</v>
      </c>
      <c r="O22" s="260">
        <v>53.735999999999997</v>
      </c>
      <c r="P22" s="309">
        <v>13440070</v>
      </c>
      <c r="Q22" s="205">
        <v>12995805</v>
      </c>
      <c r="R22" s="260">
        <v>102.25999999999999</v>
      </c>
      <c r="S22" s="310">
        <v>51.820999999999998</v>
      </c>
      <c r="T22" s="99"/>
    </row>
    <row r="23" spans="1:20" ht="26.1" customHeight="1" x14ac:dyDescent="0.15">
      <c r="A23" s="205"/>
      <c r="B23" s="318"/>
      <c r="C23" s="320" t="s">
        <v>306</v>
      </c>
      <c r="D23" s="309">
        <v>3472801</v>
      </c>
      <c r="E23" s="205">
        <v>2395189</v>
      </c>
      <c r="F23" s="260">
        <v>109.48800000000001</v>
      </c>
      <c r="G23" s="260">
        <v>10.329000000000001</v>
      </c>
      <c r="H23" s="309">
        <v>2705520</v>
      </c>
      <c r="I23" s="205">
        <v>2020839</v>
      </c>
      <c r="J23" s="260">
        <v>84.370999999999995</v>
      </c>
      <c r="K23" s="260">
        <v>8.7850000000000001</v>
      </c>
      <c r="L23" s="309">
        <v>2561537</v>
      </c>
      <c r="M23" s="205">
        <v>1924391</v>
      </c>
      <c r="N23" s="260">
        <v>95.22699999999999</v>
      </c>
      <c r="O23" s="260">
        <v>8.1370000000000005</v>
      </c>
      <c r="P23" s="309">
        <v>3155347</v>
      </c>
      <c r="Q23" s="205">
        <v>2370406</v>
      </c>
      <c r="R23" s="260">
        <v>123.17700000000001</v>
      </c>
      <c r="S23" s="310">
        <v>9.452</v>
      </c>
      <c r="T23" s="99"/>
    </row>
    <row r="24" spans="1:20" ht="26.1" customHeight="1" x14ac:dyDescent="0.15">
      <c r="A24" s="205"/>
      <c r="B24" s="318"/>
      <c r="C24" s="320" t="s">
        <v>432</v>
      </c>
      <c r="D24" s="278">
        <v>0</v>
      </c>
      <c r="E24" s="278">
        <v>0</v>
      </c>
      <c r="F24" s="279">
        <v>0</v>
      </c>
      <c r="G24" s="287">
        <v>0</v>
      </c>
      <c r="H24" s="278">
        <v>0</v>
      </c>
      <c r="I24" s="279">
        <v>0</v>
      </c>
      <c r="J24" s="279">
        <v>0</v>
      </c>
      <c r="K24" s="287">
        <v>0</v>
      </c>
      <c r="L24" s="278">
        <v>0</v>
      </c>
      <c r="M24" s="279">
        <v>0</v>
      </c>
      <c r="N24" s="279">
        <v>0</v>
      </c>
      <c r="O24" s="287">
        <v>0</v>
      </c>
      <c r="P24" s="288">
        <v>0</v>
      </c>
      <c r="Q24" s="279">
        <v>0</v>
      </c>
      <c r="R24" s="279" t="s">
        <v>496</v>
      </c>
      <c r="S24" s="289">
        <v>0</v>
      </c>
      <c r="T24" s="99"/>
    </row>
    <row r="25" spans="1:20" ht="26.1" customHeight="1" x14ac:dyDescent="0.15">
      <c r="A25" s="205"/>
      <c r="B25" s="318"/>
      <c r="C25" s="321" t="s">
        <v>58</v>
      </c>
      <c r="D25" s="309">
        <v>8114782</v>
      </c>
      <c r="E25" s="205">
        <v>7513724</v>
      </c>
      <c r="F25" s="260">
        <v>104.77000000000001</v>
      </c>
      <c r="G25" s="260">
        <v>32.402000000000001</v>
      </c>
      <c r="H25" s="309">
        <v>7876165</v>
      </c>
      <c r="I25" s="205">
        <v>7604320</v>
      </c>
      <c r="J25" s="260">
        <v>101.20599999999999</v>
      </c>
      <c r="K25" s="260">
        <v>33.058999999999997</v>
      </c>
      <c r="L25" s="309">
        <v>8301931</v>
      </c>
      <c r="M25" s="205">
        <v>7854235</v>
      </c>
      <c r="N25" s="260">
        <v>103.28599999999999</v>
      </c>
      <c r="O25" s="260">
        <v>33.21</v>
      </c>
      <c r="P25" s="309">
        <v>8726120</v>
      </c>
      <c r="Q25" s="205">
        <v>8462718</v>
      </c>
      <c r="R25" s="260">
        <v>107.74699999999999</v>
      </c>
      <c r="S25" s="310">
        <v>33.745000000000005</v>
      </c>
      <c r="T25" s="99"/>
    </row>
    <row r="26" spans="1:20" ht="26.1" customHeight="1" x14ac:dyDescent="0.15">
      <c r="A26" s="205"/>
      <c r="B26" s="322"/>
      <c r="C26" s="320" t="s">
        <v>433</v>
      </c>
      <c r="D26" s="309">
        <v>1143000</v>
      </c>
      <c r="E26" s="205">
        <v>1126620</v>
      </c>
      <c r="F26" s="260">
        <v>103.96000000000001</v>
      </c>
      <c r="G26" s="260">
        <v>4.8579999999999997</v>
      </c>
      <c r="H26" s="309">
        <v>1196996</v>
      </c>
      <c r="I26" s="205">
        <v>1141134</v>
      </c>
      <c r="J26" s="260">
        <v>101.288</v>
      </c>
      <c r="K26" s="260">
        <v>4.9610000000000003</v>
      </c>
      <c r="L26" s="309">
        <v>1180807</v>
      </c>
      <c r="M26" s="205">
        <v>1162971</v>
      </c>
      <c r="N26" s="260">
        <v>101.91399999999999</v>
      </c>
      <c r="O26" s="260">
        <v>4.9169999999999998</v>
      </c>
      <c r="P26" s="309">
        <v>1297549</v>
      </c>
      <c r="Q26" s="205">
        <v>1249208</v>
      </c>
      <c r="R26" s="260">
        <v>107.41499999999999</v>
      </c>
      <c r="S26" s="310">
        <v>4.9809999999999999</v>
      </c>
      <c r="T26" s="99"/>
    </row>
    <row r="27" spans="1:20" ht="9" customHeight="1" thickBot="1" x14ac:dyDescent="0.2">
      <c r="A27" s="323"/>
      <c r="B27" s="324"/>
      <c r="C27" s="325"/>
      <c r="D27" s="326"/>
      <c r="E27" s="326"/>
      <c r="F27" s="327"/>
      <c r="G27" s="327"/>
      <c r="H27" s="328"/>
      <c r="I27" s="329"/>
      <c r="J27" s="330"/>
      <c r="K27" s="330"/>
      <c r="L27" s="328"/>
      <c r="M27" s="329"/>
      <c r="N27" s="330"/>
      <c r="O27" s="330"/>
      <c r="P27" s="328"/>
      <c r="Q27" s="329"/>
      <c r="R27" s="330"/>
      <c r="S27" s="331"/>
      <c r="T27" s="99"/>
    </row>
    <row r="28" spans="1:20" ht="15" customHeight="1" x14ac:dyDescent="0.15">
      <c r="B28" s="702" t="s">
        <v>285</v>
      </c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S28" s="260" t="s">
        <v>26</v>
      </c>
      <c r="T28" s="99"/>
    </row>
    <row r="29" spans="1:20" ht="18.75" customHeight="1" x14ac:dyDescent="0.15">
      <c r="B29" s="696" t="s">
        <v>378</v>
      </c>
      <c r="C29" s="696"/>
      <c r="D29" s="696"/>
      <c r="E29" s="696"/>
      <c r="F29" s="696"/>
      <c r="G29" s="696"/>
      <c r="H29" s="696"/>
      <c r="I29" s="696"/>
      <c r="J29" s="696"/>
    </row>
  </sheetData>
  <sheetProtection sheet="1" objects="1" scenarios="1"/>
  <mergeCells count="22">
    <mergeCell ref="B29:J29"/>
    <mergeCell ref="I3:I4"/>
    <mergeCell ref="K3:K4"/>
    <mergeCell ref="L3:L4"/>
    <mergeCell ref="M3:M4"/>
    <mergeCell ref="B6:C6"/>
    <mergeCell ref="B21:C21"/>
    <mergeCell ref="B28:Q28"/>
    <mergeCell ref="O3:O4"/>
    <mergeCell ref="P3:P4"/>
    <mergeCell ref="B1:D1"/>
    <mergeCell ref="B2:C4"/>
    <mergeCell ref="D2:G2"/>
    <mergeCell ref="H2:K2"/>
    <mergeCell ref="L2:O2"/>
    <mergeCell ref="P2:S2"/>
    <mergeCell ref="D3:D4"/>
    <mergeCell ref="E3:E4"/>
    <mergeCell ref="G3:G4"/>
    <mergeCell ref="H3:H4"/>
    <mergeCell ref="Q3:Q4"/>
    <mergeCell ref="S3:S4"/>
  </mergeCells>
  <phoneticPr fontId="23"/>
  <conditionalFormatting sqref="C6:S26">
    <cfRule type="expression" dxfId="3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1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</sheetPr>
  <dimension ref="A1:N38"/>
  <sheetViews>
    <sheetView view="pageBreakPreview" zoomScale="90" zoomScaleNormal="90" zoomScaleSheetLayoutView="90" workbookViewId="0">
      <selection activeCell="B1" sqref="B1"/>
    </sheetView>
  </sheetViews>
  <sheetFormatPr defaultColWidth="9" defaultRowHeight="17.100000000000001" customHeight="1" x14ac:dyDescent="0.15"/>
  <cols>
    <col min="1" max="3" width="1.6640625" style="17" customWidth="1"/>
    <col min="4" max="4" width="13.109375" style="17" customWidth="1"/>
    <col min="5" max="5" width="0.88671875" style="17" customWidth="1"/>
    <col min="6" max="6" width="14.77734375" style="17" customWidth="1"/>
    <col min="7" max="7" width="14.88671875" style="17" customWidth="1"/>
    <col min="8" max="8" width="14.6640625" style="17" customWidth="1"/>
    <col min="9" max="9" width="7" style="17" customWidth="1"/>
    <col min="10" max="10" width="9.6640625" style="17" customWidth="1"/>
    <col min="11" max="11" width="11" style="17" customWidth="1"/>
    <col min="12" max="12" width="7.33203125" style="17" customWidth="1"/>
    <col min="13" max="16384" width="9" style="17"/>
  </cols>
  <sheetData>
    <row r="1" spans="1:14" ht="15" customHeight="1" thickBot="1" x14ac:dyDescent="0.2">
      <c r="A1" s="99" t="s">
        <v>477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226" t="s">
        <v>0</v>
      </c>
      <c r="M1" s="99"/>
      <c r="N1" s="99"/>
    </row>
    <row r="2" spans="1:14" ht="28.5" customHeight="1" x14ac:dyDescent="0.15">
      <c r="A2" s="333"/>
      <c r="B2" s="334"/>
      <c r="C2" s="678" t="s">
        <v>300</v>
      </c>
      <c r="D2" s="678"/>
      <c r="E2" s="229"/>
      <c r="F2" s="228" t="s">
        <v>29</v>
      </c>
      <c r="G2" s="216" t="s">
        <v>74</v>
      </c>
      <c r="H2" s="230" t="s">
        <v>75</v>
      </c>
      <c r="I2" s="335" t="s">
        <v>76</v>
      </c>
      <c r="J2" s="228" t="s">
        <v>77</v>
      </c>
      <c r="K2" s="228" t="s">
        <v>78</v>
      </c>
      <c r="L2" s="336" t="s">
        <v>79</v>
      </c>
      <c r="M2" s="99"/>
    </row>
    <row r="3" spans="1:14" ht="8.1" customHeight="1" x14ac:dyDescent="0.15">
      <c r="A3" s="337"/>
      <c r="D3" s="2"/>
      <c r="E3" s="2"/>
      <c r="F3" s="207"/>
      <c r="G3" s="100"/>
      <c r="H3" s="100"/>
      <c r="I3" s="100"/>
      <c r="J3" s="100"/>
      <c r="K3" s="100"/>
      <c r="L3" s="338"/>
      <c r="M3" s="99"/>
    </row>
    <row r="4" spans="1:14" ht="20.25" customHeight="1" x14ac:dyDescent="0.15">
      <c r="A4" s="722" t="s">
        <v>80</v>
      </c>
      <c r="B4" s="723"/>
      <c r="C4" s="724"/>
      <c r="D4" s="724"/>
      <c r="E4" s="724"/>
      <c r="F4" s="339">
        <v>16383301</v>
      </c>
      <c r="G4" s="340">
        <v>17005628</v>
      </c>
      <c r="H4" s="340">
        <v>16730939</v>
      </c>
      <c r="I4" s="340">
        <v>6041</v>
      </c>
      <c r="J4" s="340">
        <v>10978</v>
      </c>
      <c r="K4" s="341">
        <v>269752</v>
      </c>
      <c r="L4" s="342">
        <v>98.385000000000005</v>
      </c>
      <c r="M4" s="99"/>
    </row>
    <row r="5" spans="1:14" ht="20.25" customHeight="1" x14ac:dyDescent="0.15">
      <c r="A5" s="337"/>
      <c r="B5" s="715" t="s">
        <v>81</v>
      </c>
      <c r="C5" s="716"/>
      <c r="D5" s="716"/>
      <c r="E5" s="343"/>
      <c r="F5" s="344">
        <v>16273828</v>
      </c>
      <c r="G5" s="345">
        <v>16748436</v>
      </c>
      <c r="H5" s="345">
        <v>16624738</v>
      </c>
      <c r="I5" s="345">
        <v>4774</v>
      </c>
      <c r="J5" s="345">
        <v>4</v>
      </c>
      <c r="K5" s="345">
        <v>128469</v>
      </c>
      <c r="L5" s="346">
        <v>99.260999999999996</v>
      </c>
      <c r="M5" s="99"/>
    </row>
    <row r="6" spans="1:14" ht="20.25" customHeight="1" x14ac:dyDescent="0.15">
      <c r="A6" s="337"/>
      <c r="B6" s="347"/>
      <c r="C6" s="713" t="s">
        <v>82</v>
      </c>
      <c r="D6" s="714"/>
      <c r="E6" s="151"/>
      <c r="F6" s="339">
        <v>6593614</v>
      </c>
      <c r="G6" s="340">
        <v>6809337</v>
      </c>
      <c r="H6" s="340">
        <v>6744361</v>
      </c>
      <c r="I6" s="340">
        <v>2713</v>
      </c>
      <c r="J6" s="340">
        <v>4</v>
      </c>
      <c r="K6" s="340">
        <v>67686</v>
      </c>
      <c r="L6" s="342">
        <v>99.046000000000006</v>
      </c>
      <c r="M6" s="99"/>
    </row>
    <row r="7" spans="1:14" ht="20.25" customHeight="1" x14ac:dyDescent="0.15">
      <c r="A7" s="337"/>
      <c r="B7" s="347"/>
      <c r="C7" s="219"/>
      <c r="D7" s="348" t="s">
        <v>83</v>
      </c>
      <c r="E7" s="349"/>
      <c r="F7" s="344">
        <v>5646075</v>
      </c>
      <c r="G7" s="345">
        <v>5758928</v>
      </c>
      <c r="H7" s="345">
        <v>5696377</v>
      </c>
      <c r="I7" s="345">
        <v>2659</v>
      </c>
      <c r="J7" s="345">
        <v>1</v>
      </c>
      <c r="K7" s="345">
        <v>65210</v>
      </c>
      <c r="L7" s="346">
        <v>98.914000000000001</v>
      </c>
      <c r="M7" s="99"/>
    </row>
    <row r="8" spans="1:14" ht="20.25" customHeight="1" x14ac:dyDescent="0.15">
      <c r="A8" s="337"/>
      <c r="B8" s="347"/>
      <c r="C8" s="219"/>
      <c r="D8" s="350" t="s">
        <v>84</v>
      </c>
      <c r="E8" s="101"/>
      <c r="F8" s="339">
        <v>947539</v>
      </c>
      <c r="G8" s="340">
        <v>1050409</v>
      </c>
      <c r="H8" s="340">
        <v>1047984</v>
      </c>
      <c r="I8" s="340">
        <v>54</v>
      </c>
      <c r="J8" s="340">
        <v>3</v>
      </c>
      <c r="K8" s="340">
        <v>2476</v>
      </c>
      <c r="L8" s="342">
        <v>99.768999999999991</v>
      </c>
      <c r="M8" s="99"/>
    </row>
    <row r="9" spans="1:14" ht="20.25" customHeight="1" x14ac:dyDescent="0.15">
      <c r="A9" s="337"/>
      <c r="B9" s="347"/>
      <c r="C9" s="715" t="s">
        <v>85</v>
      </c>
      <c r="D9" s="716"/>
      <c r="E9" s="352"/>
      <c r="F9" s="344">
        <v>8079269</v>
      </c>
      <c r="G9" s="345">
        <v>8308866</v>
      </c>
      <c r="H9" s="345">
        <v>8256113</v>
      </c>
      <c r="I9" s="345">
        <v>1956</v>
      </c>
      <c r="J9" s="345">
        <v>0</v>
      </c>
      <c r="K9" s="345">
        <v>54709</v>
      </c>
      <c r="L9" s="346">
        <v>99.365000000000009</v>
      </c>
      <c r="M9" s="99"/>
    </row>
    <row r="10" spans="1:14" ht="20.25" customHeight="1" x14ac:dyDescent="0.15">
      <c r="A10" s="337"/>
      <c r="B10" s="347"/>
      <c r="C10" s="219"/>
      <c r="D10" s="584" t="s">
        <v>85</v>
      </c>
      <c r="E10" s="585"/>
      <c r="F10" s="586">
        <v>7997811</v>
      </c>
      <c r="G10" s="587">
        <v>8227408</v>
      </c>
      <c r="H10" s="587">
        <v>8174655</v>
      </c>
      <c r="I10" s="587">
        <v>1956</v>
      </c>
      <c r="J10" s="587">
        <v>0</v>
      </c>
      <c r="K10" s="587">
        <v>54709</v>
      </c>
      <c r="L10" s="588">
        <v>99.358999999999995</v>
      </c>
      <c r="M10" s="99"/>
    </row>
    <row r="11" spans="1:14" ht="20.25" customHeight="1" x14ac:dyDescent="0.15">
      <c r="A11" s="337"/>
      <c r="B11" s="347"/>
      <c r="C11" s="219"/>
      <c r="D11" s="589" t="s">
        <v>86</v>
      </c>
      <c r="E11" s="590"/>
      <c r="F11" s="725">
        <v>81458</v>
      </c>
      <c r="G11" s="719">
        <v>81458</v>
      </c>
      <c r="H11" s="719">
        <v>81458</v>
      </c>
      <c r="I11" s="726">
        <v>0</v>
      </c>
      <c r="J11" s="719">
        <v>0</v>
      </c>
      <c r="K11" s="719">
        <v>0</v>
      </c>
      <c r="L11" s="712">
        <v>100</v>
      </c>
      <c r="M11" s="99"/>
    </row>
    <row r="12" spans="1:14" ht="20.25" customHeight="1" x14ac:dyDescent="0.15">
      <c r="A12" s="337"/>
      <c r="B12" s="347"/>
      <c r="C12" s="219"/>
      <c r="D12" s="170" t="s">
        <v>87</v>
      </c>
      <c r="E12" s="351"/>
      <c r="F12" s="725"/>
      <c r="G12" s="719"/>
      <c r="H12" s="719"/>
      <c r="I12" s="719"/>
      <c r="J12" s="719"/>
      <c r="K12" s="719"/>
      <c r="L12" s="712"/>
      <c r="M12" s="99"/>
    </row>
    <row r="13" spans="1:14" ht="20.25" customHeight="1" x14ac:dyDescent="0.15">
      <c r="A13" s="337"/>
      <c r="B13" s="347"/>
      <c r="C13" s="713" t="s">
        <v>88</v>
      </c>
      <c r="D13" s="714"/>
      <c r="E13" s="151"/>
      <c r="F13" s="339">
        <v>450325</v>
      </c>
      <c r="G13" s="340">
        <v>456341</v>
      </c>
      <c r="H13" s="340">
        <v>450372</v>
      </c>
      <c r="I13" s="340">
        <v>105</v>
      </c>
      <c r="J13" s="340">
        <v>0</v>
      </c>
      <c r="K13" s="340">
        <v>6074</v>
      </c>
      <c r="L13" s="342">
        <v>98.692000000000007</v>
      </c>
      <c r="M13" s="99"/>
    </row>
    <row r="14" spans="1:14" ht="20.25" customHeight="1" x14ac:dyDescent="0.15">
      <c r="A14" s="337"/>
      <c r="B14" s="347"/>
      <c r="C14" s="715" t="s">
        <v>89</v>
      </c>
      <c r="D14" s="716"/>
      <c r="E14" s="352"/>
      <c r="F14" s="344">
        <v>1143000</v>
      </c>
      <c r="G14" s="345">
        <v>1166992</v>
      </c>
      <c r="H14" s="345">
        <v>1166992</v>
      </c>
      <c r="I14" s="345">
        <v>0</v>
      </c>
      <c r="J14" s="345">
        <v>0</v>
      </c>
      <c r="K14" s="345">
        <v>0</v>
      </c>
      <c r="L14" s="346">
        <v>100</v>
      </c>
      <c r="M14" s="99"/>
    </row>
    <row r="15" spans="1:14" ht="20.25" customHeight="1" x14ac:dyDescent="0.15">
      <c r="A15" s="337"/>
      <c r="B15" s="347"/>
      <c r="C15" s="713" t="s">
        <v>90</v>
      </c>
      <c r="D15" s="714"/>
      <c r="E15" s="151"/>
      <c r="F15" s="339">
        <v>7620</v>
      </c>
      <c r="G15" s="340">
        <v>6900</v>
      </c>
      <c r="H15" s="340">
        <v>6900</v>
      </c>
      <c r="I15" s="340">
        <v>0</v>
      </c>
      <c r="J15" s="340">
        <v>0</v>
      </c>
      <c r="K15" s="340">
        <v>0</v>
      </c>
      <c r="L15" s="342">
        <v>100</v>
      </c>
      <c r="M15" s="99"/>
    </row>
    <row r="16" spans="1:14" ht="20.25" customHeight="1" x14ac:dyDescent="0.15">
      <c r="A16" s="337"/>
      <c r="B16" s="715" t="s">
        <v>91</v>
      </c>
      <c r="C16" s="716"/>
      <c r="D16" s="716"/>
      <c r="E16" s="352"/>
      <c r="F16" s="344">
        <v>109473</v>
      </c>
      <c r="G16" s="345">
        <v>257192</v>
      </c>
      <c r="H16" s="345">
        <v>106201</v>
      </c>
      <c r="I16" s="345">
        <v>1267</v>
      </c>
      <c r="J16" s="345">
        <v>10974</v>
      </c>
      <c r="K16" s="345">
        <v>141283</v>
      </c>
      <c r="L16" s="346">
        <v>41.292000000000002</v>
      </c>
      <c r="M16" s="99"/>
    </row>
    <row r="17" spans="1:14" ht="20.25" customHeight="1" x14ac:dyDescent="0.15">
      <c r="A17" s="337"/>
      <c r="B17" s="347"/>
      <c r="C17" s="713" t="s">
        <v>82</v>
      </c>
      <c r="D17" s="714"/>
      <c r="E17" s="151"/>
      <c r="F17" s="339">
        <v>51342</v>
      </c>
      <c r="G17" s="340">
        <v>153832</v>
      </c>
      <c r="H17" s="340">
        <v>62630</v>
      </c>
      <c r="I17" s="340">
        <v>1226</v>
      </c>
      <c r="J17" s="340">
        <v>7831</v>
      </c>
      <c r="K17" s="340">
        <v>84596</v>
      </c>
      <c r="L17" s="342">
        <v>40.713000000000001</v>
      </c>
      <c r="M17" s="99"/>
    </row>
    <row r="18" spans="1:14" ht="20.25" customHeight="1" x14ac:dyDescent="0.15">
      <c r="A18" s="337"/>
      <c r="B18" s="347"/>
      <c r="C18" s="219"/>
      <c r="D18" s="348" t="s">
        <v>83</v>
      </c>
      <c r="E18" s="349"/>
      <c r="F18" s="344">
        <v>49742</v>
      </c>
      <c r="G18" s="345">
        <v>146176</v>
      </c>
      <c r="H18" s="345">
        <v>60225</v>
      </c>
      <c r="I18" s="345">
        <v>1226</v>
      </c>
      <c r="J18" s="345">
        <v>6737</v>
      </c>
      <c r="K18" s="345">
        <v>80438</v>
      </c>
      <c r="L18" s="346">
        <v>41.199999999999996</v>
      </c>
      <c r="M18" s="99"/>
    </row>
    <row r="19" spans="1:14" ht="20.25" customHeight="1" x14ac:dyDescent="0.15">
      <c r="A19" s="337"/>
      <c r="B19" s="347"/>
      <c r="C19" s="219"/>
      <c r="D19" s="350" t="s">
        <v>84</v>
      </c>
      <c r="E19" s="101"/>
      <c r="F19" s="339">
        <v>1600</v>
      </c>
      <c r="G19" s="340">
        <v>7656</v>
      </c>
      <c r="H19" s="340">
        <v>2405</v>
      </c>
      <c r="I19" s="340">
        <v>0</v>
      </c>
      <c r="J19" s="340">
        <v>1094</v>
      </c>
      <c r="K19" s="340">
        <v>4158</v>
      </c>
      <c r="L19" s="342">
        <v>31.413000000000004</v>
      </c>
      <c r="M19" s="99"/>
    </row>
    <row r="20" spans="1:14" ht="20.25" customHeight="1" x14ac:dyDescent="0.15">
      <c r="A20" s="337"/>
      <c r="B20" s="347"/>
      <c r="C20" s="715" t="s">
        <v>85</v>
      </c>
      <c r="D20" s="716"/>
      <c r="E20" s="352"/>
      <c r="F20" s="344">
        <v>53046</v>
      </c>
      <c r="G20" s="345">
        <v>86621</v>
      </c>
      <c r="H20" s="345">
        <v>38376</v>
      </c>
      <c r="I20" s="345">
        <v>32</v>
      </c>
      <c r="J20" s="345">
        <v>1633</v>
      </c>
      <c r="K20" s="345">
        <v>46644</v>
      </c>
      <c r="L20" s="346">
        <v>44.302999999999997</v>
      </c>
      <c r="M20" s="99"/>
    </row>
    <row r="21" spans="1:14" ht="20.25" customHeight="1" x14ac:dyDescent="0.15">
      <c r="A21" s="337"/>
      <c r="B21" s="347"/>
      <c r="C21" s="713" t="s">
        <v>88</v>
      </c>
      <c r="D21" s="714"/>
      <c r="E21" s="151"/>
      <c r="F21" s="339">
        <v>5085</v>
      </c>
      <c r="G21" s="340">
        <v>16739</v>
      </c>
      <c r="H21" s="340">
        <v>5195</v>
      </c>
      <c r="I21" s="340">
        <v>9</v>
      </c>
      <c r="J21" s="340">
        <v>1510</v>
      </c>
      <c r="K21" s="340">
        <v>10043</v>
      </c>
      <c r="L21" s="353">
        <v>31.035</v>
      </c>
      <c r="M21" s="99"/>
    </row>
    <row r="22" spans="1:14" ht="7.35" customHeight="1" thickBot="1" x14ac:dyDescent="0.2">
      <c r="A22" s="324"/>
      <c r="B22" s="354"/>
      <c r="C22" s="355"/>
      <c r="D22" s="356"/>
      <c r="E22" s="357"/>
      <c r="F22" s="358"/>
      <c r="G22" s="359"/>
      <c r="H22" s="359"/>
      <c r="I22" s="359"/>
      <c r="J22" s="359"/>
      <c r="K22" s="359"/>
      <c r="L22" s="360"/>
      <c r="M22" s="99"/>
    </row>
    <row r="23" spans="1:14" ht="15" customHeight="1" x14ac:dyDescent="0.15">
      <c r="D23" s="99"/>
      <c r="E23" s="99"/>
      <c r="F23" s="99"/>
      <c r="G23" s="99"/>
      <c r="H23" s="99"/>
      <c r="I23" s="99"/>
      <c r="J23" s="99"/>
      <c r="L23" s="226" t="s">
        <v>92</v>
      </c>
      <c r="M23" s="99"/>
      <c r="N23" s="99"/>
    </row>
    <row r="24" spans="1:14" ht="15" customHeight="1" x14ac:dyDescent="0.15"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15" customHeight="1" thickBot="1" x14ac:dyDescent="0.2">
      <c r="A25" s="696" t="s">
        <v>509</v>
      </c>
      <c r="B25" s="696"/>
      <c r="C25" s="696"/>
      <c r="D25" s="696"/>
      <c r="E25" s="696"/>
      <c r="F25" s="696"/>
      <c r="G25" s="696"/>
      <c r="H25" s="696"/>
      <c r="I25" s="99"/>
      <c r="J25" s="99"/>
      <c r="K25" s="99"/>
      <c r="L25" s="226" t="s">
        <v>0</v>
      </c>
      <c r="M25" s="99"/>
      <c r="N25" s="99"/>
    </row>
    <row r="26" spans="1:14" ht="23.4" customHeight="1" x14ac:dyDescent="0.15">
      <c r="A26" s="456"/>
      <c r="B26" s="457"/>
      <c r="C26" s="721" t="s">
        <v>93</v>
      </c>
      <c r="D26" s="721"/>
      <c r="E26" s="453"/>
      <c r="F26" s="458" t="s">
        <v>434</v>
      </c>
      <c r="G26" s="458" t="s">
        <v>449</v>
      </c>
      <c r="H26" s="458" t="s">
        <v>395</v>
      </c>
      <c r="I26" s="717" t="s">
        <v>438</v>
      </c>
      <c r="J26" s="720"/>
      <c r="K26" s="717" t="s">
        <v>450</v>
      </c>
      <c r="L26" s="718"/>
      <c r="M26" s="99"/>
      <c r="N26" s="99"/>
    </row>
    <row r="27" spans="1:14" ht="8.1" customHeight="1" x14ac:dyDescent="0.15">
      <c r="A27" s="459"/>
      <c r="B27" s="460"/>
      <c r="C27" s="361"/>
      <c r="D27" s="100"/>
      <c r="E27" s="452"/>
      <c r="F27" s="362"/>
      <c r="G27" s="362"/>
      <c r="H27" s="362"/>
      <c r="I27" s="362"/>
      <c r="J27" s="363"/>
      <c r="K27" s="362"/>
      <c r="L27" s="461"/>
      <c r="M27" s="99"/>
      <c r="N27" s="99"/>
    </row>
    <row r="28" spans="1:14" ht="21.75" customHeight="1" x14ac:dyDescent="0.15">
      <c r="A28" s="704" t="s">
        <v>94</v>
      </c>
      <c r="B28" s="705"/>
      <c r="C28" s="706"/>
      <c r="D28" s="706"/>
      <c r="E28" s="706"/>
      <c r="F28" s="462">
        <v>15701311</v>
      </c>
      <c r="G28" s="462">
        <v>16355632</v>
      </c>
      <c r="H28" s="462">
        <v>16223138</v>
      </c>
      <c r="I28" s="710">
        <v>17242502</v>
      </c>
      <c r="J28" s="710"/>
      <c r="K28" s="710">
        <f>F4</f>
        <v>16383301</v>
      </c>
      <c r="L28" s="711"/>
      <c r="M28" s="99"/>
      <c r="N28" s="99"/>
    </row>
    <row r="29" spans="1:14" ht="21.75" customHeight="1" x14ac:dyDescent="0.15">
      <c r="A29" s="704" t="s">
        <v>95</v>
      </c>
      <c r="B29" s="705"/>
      <c r="C29" s="706"/>
      <c r="D29" s="706"/>
      <c r="E29" s="706"/>
      <c r="F29" s="462">
        <v>16501028</v>
      </c>
      <c r="G29" s="462">
        <v>17140509</v>
      </c>
      <c r="H29" s="462">
        <v>16870245</v>
      </c>
      <c r="I29" s="710">
        <v>18162851</v>
      </c>
      <c r="J29" s="710"/>
      <c r="K29" s="710">
        <f>G4</f>
        <v>17005628</v>
      </c>
      <c r="L29" s="711"/>
      <c r="M29" s="99"/>
      <c r="N29" s="99"/>
    </row>
    <row r="30" spans="1:14" ht="21.75" customHeight="1" x14ac:dyDescent="0.15">
      <c r="A30" s="704" t="s">
        <v>96</v>
      </c>
      <c r="B30" s="705"/>
      <c r="C30" s="706"/>
      <c r="D30" s="706"/>
      <c r="E30" s="706"/>
      <c r="F30" s="462">
        <v>16188625</v>
      </c>
      <c r="G30" s="462">
        <v>16803268</v>
      </c>
      <c r="H30" s="462">
        <v>16604271</v>
      </c>
      <c r="I30" s="710">
        <v>17894331</v>
      </c>
      <c r="J30" s="710"/>
      <c r="K30" s="710">
        <f>H4</f>
        <v>16730939</v>
      </c>
      <c r="L30" s="711"/>
      <c r="M30" s="99"/>
      <c r="N30" s="99"/>
    </row>
    <row r="31" spans="1:14" ht="21.75" customHeight="1" x14ac:dyDescent="0.15">
      <c r="A31" s="704" t="s">
        <v>97</v>
      </c>
      <c r="B31" s="705"/>
      <c r="C31" s="706"/>
      <c r="D31" s="706"/>
      <c r="E31" s="706"/>
      <c r="F31" s="462">
        <v>14539</v>
      </c>
      <c r="G31" s="462">
        <v>18799</v>
      </c>
      <c r="H31" s="462">
        <v>15566</v>
      </c>
      <c r="I31" s="710">
        <v>12360</v>
      </c>
      <c r="J31" s="710"/>
      <c r="K31" s="710">
        <f>J4</f>
        <v>10978</v>
      </c>
      <c r="L31" s="711"/>
      <c r="M31" s="99"/>
      <c r="N31" s="99"/>
    </row>
    <row r="32" spans="1:14" ht="21.75" customHeight="1" x14ac:dyDescent="0.15">
      <c r="A32" s="704" t="s">
        <v>310</v>
      </c>
      <c r="B32" s="705"/>
      <c r="C32" s="706"/>
      <c r="D32" s="706"/>
      <c r="E32" s="706"/>
      <c r="F32" s="462">
        <v>299252</v>
      </c>
      <c r="G32" s="462">
        <v>320614</v>
      </c>
      <c r="H32" s="462">
        <v>254809</v>
      </c>
      <c r="I32" s="710">
        <v>259730</v>
      </c>
      <c r="J32" s="710"/>
      <c r="K32" s="710">
        <f>K4</f>
        <v>269752</v>
      </c>
      <c r="L32" s="711"/>
      <c r="M32" s="99"/>
      <c r="N32" s="99"/>
    </row>
    <row r="33" spans="1:14" ht="21.75" customHeight="1" x14ac:dyDescent="0.15">
      <c r="A33" s="704" t="s">
        <v>79</v>
      </c>
      <c r="B33" s="705"/>
      <c r="C33" s="706"/>
      <c r="D33" s="706"/>
      <c r="E33" s="706"/>
      <c r="F33" s="463">
        <v>98.106766439036406</v>
      </c>
      <c r="G33" s="463">
        <v>98.032491333833775</v>
      </c>
      <c r="H33" s="463">
        <v>98.423413530745989</v>
      </c>
      <c r="I33" s="707">
        <v>98.521597738152451</v>
      </c>
      <c r="J33" s="707"/>
      <c r="K33" s="707">
        <f>K30/K29*100</f>
        <v>98.384717106595531</v>
      </c>
      <c r="L33" s="708"/>
      <c r="M33" s="99"/>
      <c r="N33" s="99"/>
    </row>
    <row r="34" spans="1:14" ht="21.75" customHeight="1" x14ac:dyDescent="0.15">
      <c r="A34" s="704" t="s">
        <v>98</v>
      </c>
      <c r="B34" s="705"/>
      <c r="C34" s="706"/>
      <c r="D34" s="706"/>
      <c r="E34" s="706"/>
      <c r="F34" s="463">
        <v>100.56910313941556</v>
      </c>
      <c r="G34" s="463">
        <v>104.16730169856517</v>
      </c>
      <c r="H34" s="463">
        <v>99.189918188425864</v>
      </c>
      <c r="I34" s="707">
        <v>106.28339597431766</v>
      </c>
      <c r="J34" s="707"/>
      <c r="K34" s="707">
        <f>K28/I28*100</f>
        <v>95.016958675718882</v>
      </c>
      <c r="L34" s="708"/>
      <c r="M34" s="99"/>
      <c r="N34" s="99"/>
    </row>
    <row r="35" spans="1:14" ht="21.75" customHeight="1" x14ac:dyDescent="0.15">
      <c r="A35" s="704" t="s">
        <v>99</v>
      </c>
      <c r="B35" s="705"/>
      <c r="C35" s="706"/>
      <c r="D35" s="706"/>
      <c r="E35" s="706"/>
      <c r="F35" s="463">
        <v>101.40636332607392</v>
      </c>
      <c r="G35" s="463">
        <v>103.87540097501804</v>
      </c>
      <c r="H35" s="463">
        <v>98.42324402385016</v>
      </c>
      <c r="I35" s="707">
        <v>107.66204640181573</v>
      </c>
      <c r="J35" s="707"/>
      <c r="K35" s="707">
        <f>K29/I29*100</f>
        <v>93.628626915455072</v>
      </c>
      <c r="L35" s="708"/>
      <c r="M35" s="99"/>
      <c r="N35" s="99"/>
    </row>
    <row r="36" spans="1:14" ht="21.75" customHeight="1" x14ac:dyDescent="0.15">
      <c r="A36" s="704" t="s">
        <v>100</v>
      </c>
      <c r="B36" s="705"/>
      <c r="C36" s="706"/>
      <c r="D36" s="706"/>
      <c r="E36" s="706"/>
      <c r="F36" s="463">
        <v>101.64676726093322</v>
      </c>
      <c r="G36" s="463">
        <v>103.79675852643446</v>
      </c>
      <c r="H36" s="463">
        <v>98.815724417416888</v>
      </c>
      <c r="I36" s="707">
        <v>107.7694467887208</v>
      </c>
      <c r="J36" s="707"/>
      <c r="K36" s="707">
        <f>K30/I30*100</f>
        <v>93.498544315515346</v>
      </c>
      <c r="L36" s="708"/>
      <c r="M36" s="99"/>
      <c r="N36" s="99"/>
    </row>
    <row r="37" spans="1:14" ht="7.35" customHeight="1" thickBot="1" x14ac:dyDescent="0.2">
      <c r="A37" s="464"/>
      <c r="B37" s="465"/>
      <c r="C37" s="703"/>
      <c r="D37" s="703"/>
      <c r="E37" s="466"/>
      <c r="F37" s="465"/>
      <c r="G37" s="465"/>
      <c r="H37" s="465"/>
      <c r="I37" s="709"/>
      <c r="J37" s="709"/>
      <c r="K37" s="467"/>
      <c r="L37" s="468"/>
      <c r="M37" s="99"/>
      <c r="N37" s="99"/>
    </row>
    <row r="38" spans="1:14" ht="15" customHeight="1" x14ac:dyDescent="0.15">
      <c r="D38" s="99"/>
      <c r="E38" s="99"/>
      <c r="F38" s="99"/>
      <c r="G38" s="99"/>
      <c r="H38" s="99"/>
      <c r="I38" s="99"/>
      <c r="K38" s="99"/>
      <c r="L38" s="226" t="s">
        <v>92</v>
      </c>
      <c r="M38" s="99"/>
      <c r="N38" s="99"/>
    </row>
  </sheetData>
  <sheetProtection sheet="1" objects="1" scenarios="1"/>
  <mergeCells count="52">
    <mergeCell ref="I26:J26"/>
    <mergeCell ref="C26:D26"/>
    <mergeCell ref="C2:D2"/>
    <mergeCell ref="A4:E4"/>
    <mergeCell ref="G11:G12"/>
    <mergeCell ref="F11:F12"/>
    <mergeCell ref="B5:D5"/>
    <mergeCell ref="B16:D16"/>
    <mergeCell ref="C9:D9"/>
    <mergeCell ref="J11:J12"/>
    <mergeCell ref="C6:D6"/>
    <mergeCell ref="I11:I12"/>
    <mergeCell ref="K32:L32"/>
    <mergeCell ref="K29:L29"/>
    <mergeCell ref="L11:L12"/>
    <mergeCell ref="C13:D13"/>
    <mergeCell ref="C14:D14"/>
    <mergeCell ref="A28:E28"/>
    <mergeCell ref="I28:J28"/>
    <mergeCell ref="K26:L26"/>
    <mergeCell ref="H11:H12"/>
    <mergeCell ref="K28:L28"/>
    <mergeCell ref="K11:K12"/>
    <mergeCell ref="C15:D15"/>
    <mergeCell ref="A25:H25"/>
    <mergeCell ref="C20:D20"/>
    <mergeCell ref="C21:D21"/>
    <mergeCell ref="C17:D17"/>
    <mergeCell ref="A33:E33"/>
    <mergeCell ref="I33:J33"/>
    <mergeCell ref="K33:L33"/>
    <mergeCell ref="A29:E29"/>
    <mergeCell ref="A34:E34"/>
    <mergeCell ref="I34:J34"/>
    <mergeCell ref="K34:L34"/>
    <mergeCell ref="I29:J29"/>
    <mergeCell ref="A32:E32"/>
    <mergeCell ref="I32:J32"/>
    <mergeCell ref="K31:L31"/>
    <mergeCell ref="A30:E30"/>
    <mergeCell ref="I30:J30"/>
    <mergeCell ref="K30:L30"/>
    <mergeCell ref="A31:E31"/>
    <mergeCell ref="I31:J31"/>
    <mergeCell ref="C37:D37"/>
    <mergeCell ref="A35:E35"/>
    <mergeCell ref="I35:J35"/>
    <mergeCell ref="K35:L35"/>
    <mergeCell ref="A36:E36"/>
    <mergeCell ref="I36:J36"/>
    <mergeCell ref="K36:L36"/>
    <mergeCell ref="I37:J37"/>
  </mergeCells>
  <phoneticPr fontId="23"/>
  <conditionalFormatting sqref="A28:I36 K28:K36">
    <cfRule type="expression" dxfId="2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F0"/>
  </sheetPr>
  <dimension ref="A1:O45"/>
  <sheetViews>
    <sheetView view="pageBreakPreview" zoomScaleNormal="90" zoomScaleSheetLayoutView="100" workbookViewId="0">
      <selection activeCell="B1" sqref="B1"/>
    </sheetView>
  </sheetViews>
  <sheetFormatPr defaultColWidth="9" defaultRowHeight="15.6" customHeight="1" x14ac:dyDescent="0.2"/>
  <cols>
    <col min="1" max="1" width="1.6640625" style="97" customWidth="1"/>
    <col min="2" max="2" width="3.6640625" style="97" customWidth="1"/>
    <col min="3" max="3" width="6.21875" style="97" customWidth="1"/>
    <col min="4" max="14" width="6.44140625" style="97" customWidth="1"/>
    <col min="15" max="15" width="8.6640625" style="97" customWidth="1"/>
    <col min="16" max="16384" width="9" style="97"/>
  </cols>
  <sheetData>
    <row r="1" spans="1:15" ht="15" customHeight="1" thickBot="1" x14ac:dyDescent="0.25">
      <c r="A1" s="227" t="s">
        <v>397</v>
      </c>
      <c r="B1" s="227"/>
      <c r="M1" s="99"/>
      <c r="O1" s="226" t="s">
        <v>101</v>
      </c>
    </row>
    <row r="2" spans="1:15" ht="30" customHeight="1" x14ac:dyDescent="0.2">
      <c r="A2" s="727" t="s">
        <v>286</v>
      </c>
      <c r="B2" s="728"/>
      <c r="C2" s="728"/>
      <c r="D2" s="728"/>
      <c r="E2" s="729"/>
      <c r="F2" s="730" t="s">
        <v>434</v>
      </c>
      <c r="G2" s="731"/>
      <c r="H2" s="730" t="s">
        <v>398</v>
      </c>
      <c r="I2" s="731"/>
      <c r="J2" s="677" t="s">
        <v>396</v>
      </c>
      <c r="K2" s="679"/>
      <c r="L2" s="677" t="s">
        <v>439</v>
      </c>
      <c r="M2" s="679"/>
      <c r="N2" s="677" t="s">
        <v>451</v>
      </c>
      <c r="O2" s="680"/>
    </row>
    <row r="3" spans="1:15" ht="30" customHeight="1" x14ac:dyDescent="0.2">
      <c r="A3" s="767" t="s">
        <v>287</v>
      </c>
      <c r="B3" s="768"/>
      <c r="C3" s="768"/>
      <c r="D3" s="768"/>
      <c r="E3" s="769"/>
      <c r="F3" s="770">
        <v>114830</v>
      </c>
      <c r="G3" s="770"/>
      <c r="H3" s="739">
        <v>115422</v>
      </c>
      <c r="I3" s="739"/>
      <c r="J3" s="739">
        <v>115112</v>
      </c>
      <c r="K3" s="739"/>
      <c r="L3" s="739">
        <v>114868</v>
      </c>
      <c r="M3" s="739"/>
      <c r="N3" s="739">
        <v>114825</v>
      </c>
      <c r="O3" s="756"/>
    </row>
    <row r="4" spans="1:15" ht="30" customHeight="1" x14ac:dyDescent="0.2">
      <c r="A4" s="775" t="s">
        <v>102</v>
      </c>
      <c r="B4" s="776"/>
      <c r="C4" s="789" t="s">
        <v>103</v>
      </c>
      <c r="D4" s="790"/>
      <c r="E4" s="791"/>
      <c r="F4" s="757">
        <v>16501028</v>
      </c>
      <c r="G4" s="757"/>
      <c r="H4" s="738">
        <v>17140509</v>
      </c>
      <c r="I4" s="738"/>
      <c r="J4" s="738">
        <v>16870245</v>
      </c>
      <c r="K4" s="738"/>
      <c r="L4" s="738">
        <v>18162851</v>
      </c>
      <c r="M4" s="738"/>
      <c r="N4" s="738">
        <v>17005628</v>
      </c>
      <c r="O4" s="755"/>
    </row>
    <row r="5" spans="1:15" ht="30" customHeight="1" x14ac:dyDescent="0.2">
      <c r="A5" s="777"/>
      <c r="B5" s="778"/>
      <c r="C5" s="761" t="s">
        <v>104</v>
      </c>
      <c r="D5" s="762"/>
      <c r="E5" s="763"/>
      <c r="F5" s="757">
        <v>143699.62553339719</v>
      </c>
      <c r="G5" s="757"/>
      <c r="H5" s="737">
        <v>148502.96303997503</v>
      </c>
      <c r="I5" s="737"/>
      <c r="J5" s="737">
        <v>146555.05073319899</v>
      </c>
      <c r="K5" s="737"/>
      <c r="L5" s="737">
        <v>158119.32827245188</v>
      </c>
      <c r="M5" s="737"/>
      <c r="N5" s="737">
        <v>148100.39625517093</v>
      </c>
      <c r="O5" s="751"/>
    </row>
    <row r="6" spans="1:15" ht="30" customHeight="1" x14ac:dyDescent="0.2">
      <c r="A6" s="777"/>
      <c r="B6" s="778"/>
      <c r="C6" s="761" t="s">
        <v>105</v>
      </c>
      <c r="D6" s="762"/>
      <c r="E6" s="763"/>
      <c r="F6" s="757">
        <v>16188625</v>
      </c>
      <c r="G6" s="757"/>
      <c r="H6" s="736">
        <v>16803268</v>
      </c>
      <c r="I6" s="736"/>
      <c r="J6" s="736">
        <v>16604271</v>
      </c>
      <c r="K6" s="736"/>
      <c r="L6" s="736">
        <v>17894331</v>
      </c>
      <c r="M6" s="736"/>
      <c r="N6" s="736">
        <v>16730939</v>
      </c>
      <c r="O6" s="754"/>
    </row>
    <row r="7" spans="1:15" ht="30" customHeight="1" x14ac:dyDescent="0.2">
      <c r="A7" s="779"/>
      <c r="B7" s="780"/>
      <c r="C7" s="764" t="s">
        <v>106</v>
      </c>
      <c r="D7" s="765"/>
      <c r="E7" s="766"/>
      <c r="F7" s="757">
        <v>140979.05599581992</v>
      </c>
      <c r="G7" s="757"/>
      <c r="H7" s="736">
        <v>145581.15437264994</v>
      </c>
      <c r="I7" s="736"/>
      <c r="J7" s="736">
        <v>144244.48363333102</v>
      </c>
      <c r="K7" s="736"/>
      <c r="L7" s="736">
        <v>155781.68854685378</v>
      </c>
      <c r="M7" s="736"/>
      <c r="N7" s="736">
        <v>145708.15588939693</v>
      </c>
      <c r="O7" s="754"/>
    </row>
    <row r="8" spans="1:15" ht="30" customHeight="1" x14ac:dyDescent="0.2">
      <c r="A8" s="771" t="s">
        <v>107</v>
      </c>
      <c r="B8" s="772"/>
      <c r="C8" s="761" t="s">
        <v>108</v>
      </c>
      <c r="D8" s="762"/>
      <c r="E8" s="763"/>
      <c r="F8" s="757">
        <v>49588145</v>
      </c>
      <c r="G8" s="757"/>
      <c r="H8" s="736">
        <v>61842785</v>
      </c>
      <c r="I8" s="736"/>
      <c r="J8" s="736">
        <v>57728230</v>
      </c>
      <c r="K8" s="736"/>
      <c r="L8" s="736">
        <v>57427129</v>
      </c>
      <c r="M8" s="736"/>
      <c r="N8" s="736">
        <v>58951747</v>
      </c>
      <c r="O8" s="754"/>
    </row>
    <row r="9" spans="1:15" ht="30" customHeight="1" thickBot="1" x14ac:dyDescent="0.25">
      <c r="A9" s="773"/>
      <c r="B9" s="774"/>
      <c r="C9" s="758" t="s">
        <v>109</v>
      </c>
      <c r="D9" s="759"/>
      <c r="E9" s="760"/>
      <c r="F9" s="740">
        <v>431839.6325002177</v>
      </c>
      <c r="G9" s="740"/>
      <c r="H9" s="735">
        <v>535797.20503890072</v>
      </c>
      <c r="I9" s="735"/>
      <c r="J9" s="735">
        <v>501496.19501007715</v>
      </c>
      <c r="K9" s="735"/>
      <c r="L9" s="735">
        <v>499940.18351499113</v>
      </c>
      <c r="M9" s="735"/>
      <c r="N9" s="752">
        <v>513405.15567167429</v>
      </c>
      <c r="O9" s="753"/>
    </row>
    <row r="10" spans="1:15" ht="15" customHeight="1" x14ac:dyDescent="0.2">
      <c r="A10" s="99" t="s">
        <v>110</v>
      </c>
      <c r="B10" s="99"/>
      <c r="O10" s="226" t="s">
        <v>92</v>
      </c>
    </row>
    <row r="11" spans="1:15" ht="15" customHeight="1" x14ac:dyDescent="0.2">
      <c r="A11" s="99"/>
      <c r="B11" s="99"/>
      <c r="O11" s="226"/>
    </row>
    <row r="12" spans="1:15" ht="15" customHeight="1" x14ac:dyDescent="0.2">
      <c r="A12" s="99"/>
      <c r="B12" s="99"/>
    </row>
    <row r="13" spans="1:15" ht="15" customHeight="1" thickBot="1" x14ac:dyDescent="0.25">
      <c r="A13" s="99" t="s">
        <v>379</v>
      </c>
      <c r="B13" s="99"/>
      <c r="C13" s="99"/>
      <c r="D13" s="99"/>
      <c r="E13" s="99"/>
      <c r="O13" s="226" t="s">
        <v>0</v>
      </c>
    </row>
    <row r="14" spans="1:15" ht="30" customHeight="1" x14ac:dyDescent="0.2">
      <c r="A14" s="104"/>
      <c r="B14" s="134"/>
      <c r="C14" s="105"/>
      <c r="D14" s="677" t="s">
        <v>398</v>
      </c>
      <c r="E14" s="678"/>
      <c r="F14" s="679"/>
      <c r="G14" s="677" t="s">
        <v>399</v>
      </c>
      <c r="H14" s="678"/>
      <c r="I14" s="679"/>
      <c r="J14" s="677" t="s">
        <v>440</v>
      </c>
      <c r="K14" s="678"/>
      <c r="L14" s="679"/>
      <c r="M14" s="677" t="s">
        <v>452</v>
      </c>
      <c r="N14" s="678"/>
      <c r="O14" s="680"/>
    </row>
    <row r="15" spans="1:15" ht="20.25" customHeight="1" x14ac:dyDescent="0.2">
      <c r="A15" s="797" t="s">
        <v>111</v>
      </c>
      <c r="B15" s="691"/>
      <c r="C15" s="798"/>
      <c r="D15" s="745" t="s">
        <v>112</v>
      </c>
      <c r="E15" s="746"/>
      <c r="F15" s="207" t="s">
        <v>31</v>
      </c>
      <c r="G15" s="732" t="s">
        <v>112</v>
      </c>
      <c r="H15" s="733"/>
      <c r="I15" s="207" t="s">
        <v>31</v>
      </c>
      <c r="J15" s="732" t="s">
        <v>112</v>
      </c>
      <c r="K15" s="733"/>
      <c r="L15" s="128" t="s">
        <v>31</v>
      </c>
      <c r="M15" s="732" t="s">
        <v>112</v>
      </c>
      <c r="N15" s="733"/>
      <c r="O15" s="130" t="s">
        <v>31</v>
      </c>
    </row>
    <row r="16" spans="1:15" ht="20.25" customHeight="1" x14ac:dyDescent="0.2">
      <c r="A16" s="102"/>
      <c r="B16" s="10"/>
      <c r="C16" s="101"/>
      <c r="D16" s="747"/>
      <c r="E16" s="748"/>
      <c r="F16" s="209" t="s">
        <v>33</v>
      </c>
      <c r="G16" s="734"/>
      <c r="H16" s="693"/>
      <c r="I16" s="209" t="s">
        <v>113</v>
      </c>
      <c r="J16" s="734"/>
      <c r="K16" s="693"/>
      <c r="L16" s="129" t="s">
        <v>33</v>
      </c>
      <c r="M16" s="734"/>
      <c r="N16" s="693"/>
      <c r="O16" s="212" t="s">
        <v>33</v>
      </c>
    </row>
    <row r="17" spans="1:15" s="23" customFormat="1" ht="24.75" customHeight="1" x14ac:dyDescent="0.2">
      <c r="A17" s="793" t="s">
        <v>80</v>
      </c>
      <c r="B17" s="794"/>
      <c r="C17" s="795"/>
      <c r="D17" s="796">
        <v>16844614</v>
      </c>
      <c r="E17" s="796"/>
      <c r="F17" s="143">
        <v>104.09153046914501</v>
      </c>
      <c r="G17" s="744">
        <v>16553101</v>
      </c>
      <c r="H17" s="744"/>
      <c r="I17" s="142">
        <v>98.26939934628362</v>
      </c>
      <c r="J17" s="744">
        <v>17916839</v>
      </c>
      <c r="K17" s="744"/>
      <c r="L17" s="142">
        <v>108.23856508819706</v>
      </c>
      <c r="M17" s="750">
        <f>SUM(M18,M21:N24)</f>
        <v>16666978</v>
      </c>
      <c r="N17" s="750"/>
      <c r="O17" s="144">
        <f>M17/J17*100</f>
        <v>93.024098726343425</v>
      </c>
    </row>
    <row r="18" spans="1:15" ht="24.75" customHeight="1" x14ac:dyDescent="0.2">
      <c r="A18" s="145"/>
      <c r="B18" s="713" t="s">
        <v>404</v>
      </c>
      <c r="C18" s="684"/>
      <c r="D18" s="741">
        <v>6781613</v>
      </c>
      <c r="E18" s="741"/>
      <c r="F18" s="110">
        <v>105.28586308361729</v>
      </c>
      <c r="G18" s="737">
        <v>6515845</v>
      </c>
      <c r="H18" s="737"/>
      <c r="I18" s="109">
        <v>96.081050334190408</v>
      </c>
      <c r="J18" s="737">
        <v>6732925</v>
      </c>
      <c r="K18" s="737"/>
      <c r="L18" s="109">
        <v>103.3315709627838</v>
      </c>
      <c r="M18" s="737">
        <f>SUM(M19:N20)</f>
        <v>6809337</v>
      </c>
      <c r="N18" s="737"/>
      <c r="O18" s="423">
        <f>M18/J18*100</f>
        <v>101.1349005075803</v>
      </c>
    </row>
    <row r="19" spans="1:15" ht="24.75" customHeight="1" x14ac:dyDescent="0.2">
      <c r="A19" s="145"/>
      <c r="B19" s="135"/>
      <c r="C19" s="137" t="s">
        <v>83</v>
      </c>
      <c r="D19" s="743">
        <v>5570516</v>
      </c>
      <c r="E19" s="743"/>
      <c r="F19" s="139">
        <v>108.04332271684585</v>
      </c>
      <c r="G19" s="742">
        <v>5433690</v>
      </c>
      <c r="H19" s="742"/>
      <c r="I19" s="138">
        <v>97.543746396204583</v>
      </c>
      <c r="J19" s="742">
        <v>5733341</v>
      </c>
      <c r="K19" s="742"/>
      <c r="L19" s="138">
        <v>105.5146870726891</v>
      </c>
      <c r="M19" s="742">
        <v>5758928</v>
      </c>
      <c r="N19" s="742"/>
      <c r="O19" s="140">
        <f t="shared" ref="O19:O24" si="0">M19/J19*100</f>
        <v>100.44628428694541</v>
      </c>
    </row>
    <row r="20" spans="1:15" ht="24.75" customHeight="1" x14ac:dyDescent="0.2">
      <c r="A20" s="145"/>
      <c r="B20" s="136"/>
      <c r="C20" s="233" t="s">
        <v>84</v>
      </c>
      <c r="D20" s="741">
        <v>1211097</v>
      </c>
      <c r="E20" s="741"/>
      <c r="F20" s="110">
        <v>94.2248892498868</v>
      </c>
      <c r="G20" s="737">
        <v>1082155</v>
      </c>
      <c r="H20" s="737"/>
      <c r="I20" s="109">
        <v>89.353288795199731</v>
      </c>
      <c r="J20" s="737">
        <v>999584</v>
      </c>
      <c r="K20" s="737"/>
      <c r="L20" s="109">
        <v>92.369762187486998</v>
      </c>
      <c r="M20" s="737">
        <v>1050409</v>
      </c>
      <c r="N20" s="737"/>
      <c r="O20" s="423">
        <f t="shared" si="0"/>
        <v>105.08461519992316</v>
      </c>
    </row>
    <row r="21" spans="1:15" ht="24.75" customHeight="1" x14ac:dyDescent="0.2">
      <c r="A21" s="146"/>
      <c r="B21" s="787" t="s">
        <v>400</v>
      </c>
      <c r="C21" s="788"/>
      <c r="D21" s="743">
        <v>7458723</v>
      </c>
      <c r="E21" s="743"/>
      <c r="F21" s="139">
        <v>105.15200520154507</v>
      </c>
      <c r="G21" s="742">
        <v>7302308</v>
      </c>
      <c r="H21" s="742"/>
      <c r="I21" s="138">
        <v>97.902925205829476</v>
      </c>
      <c r="J21" s="742">
        <v>8156746</v>
      </c>
      <c r="K21" s="742"/>
      <c r="L21" s="138">
        <v>111.70093071943829</v>
      </c>
      <c r="M21" s="742">
        <v>8227408</v>
      </c>
      <c r="N21" s="742"/>
      <c r="O21" s="141">
        <f t="shared" si="0"/>
        <v>100.86630134124563</v>
      </c>
    </row>
    <row r="22" spans="1:15" ht="24.75" customHeight="1" x14ac:dyDescent="0.2">
      <c r="A22" s="147"/>
      <c r="B22" s="785" t="s">
        <v>401</v>
      </c>
      <c r="C22" s="786"/>
      <c r="D22" s="741">
        <v>419256</v>
      </c>
      <c r="E22" s="741"/>
      <c r="F22" s="110">
        <v>105.71495571003882</v>
      </c>
      <c r="G22" s="737">
        <v>435661</v>
      </c>
      <c r="H22" s="737"/>
      <c r="I22" s="109">
        <v>103.91288377506822</v>
      </c>
      <c r="J22" s="737">
        <v>448512</v>
      </c>
      <c r="K22" s="737"/>
      <c r="L22" s="109">
        <v>102.94977057850025</v>
      </c>
      <c r="M22" s="737">
        <v>456341</v>
      </c>
      <c r="N22" s="737"/>
      <c r="O22" s="423">
        <f t="shared" si="0"/>
        <v>101.74554972888129</v>
      </c>
    </row>
    <row r="23" spans="1:15" ht="24.75" customHeight="1" x14ac:dyDescent="0.2">
      <c r="A23" s="147"/>
      <c r="B23" s="783" t="s">
        <v>402</v>
      </c>
      <c r="C23" s="784"/>
      <c r="D23" s="792">
        <v>2179182</v>
      </c>
      <c r="E23" s="792"/>
      <c r="F23" s="139">
        <v>97.163586361137462</v>
      </c>
      <c r="G23" s="749">
        <v>2291931</v>
      </c>
      <c r="H23" s="749"/>
      <c r="I23" s="138">
        <v>105.17391388144726</v>
      </c>
      <c r="J23" s="749">
        <v>2571609</v>
      </c>
      <c r="K23" s="749"/>
      <c r="L23" s="138">
        <v>112.2027233804159</v>
      </c>
      <c r="M23" s="749">
        <v>1166992</v>
      </c>
      <c r="N23" s="749"/>
      <c r="O23" s="140">
        <f t="shared" si="0"/>
        <v>45.379838070250962</v>
      </c>
    </row>
    <row r="24" spans="1:15" s="364" customFormat="1" ht="24.75" customHeight="1" thickBot="1" x14ac:dyDescent="0.25">
      <c r="A24" s="148"/>
      <c r="B24" s="781" t="s">
        <v>403</v>
      </c>
      <c r="C24" s="782"/>
      <c r="D24" s="740">
        <v>5840</v>
      </c>
      <c r="E24" s="740"/>
      <c r="F24" s="111">
        <v>67.17276282493674</v>
      </c>
      <c r="G24" s="735">
        <v>7356</v>
      </c>
      <c r="H24" s="735"/>
      <c r="I24" s="112">
        <v>125.95890410958903</v>
      </c>
      <c r="J24" s="735">
        <v>7047</v>
      </c>
      <c r="K24" s="735"/>
      <c r="L24" s="112">
        <v>95.799347471451881</v>
      </c>
      <c r="M24" s="735">
        <v>6900</v>
      </c>
      <c r="N24" s="735"/>
      <c r="O24" s="113">
        <f t="shared" si="0"/>
        <v>97.914005959982973</v>
      </c>
    </row>
    <row r="25" spans="1:15" s="364" customFormat="1" ht="15" customHeight="1" x14ac:dyDescent="0.2">
      <c r="A25" s="365"/>
      <c r="B25" s="365"/>
      <c r="C25" s="365"/>
      <c r="D25" s="366"/>
      <c r="E25" s="367"/>
      <c r="F25" s="368"/>
      <c r="G25" s="369"/>
      <c r="H25" s="367"/>
      <c r="I25" s="370"/>
      <c r="J25" s="366"/>
      <c r="K25" s="23"/>
      <c r="L25" s="368"/>
      <c r="M25" s="371"/>
      <c r="O25" s="226" t="s">
        <v>92</v>
      </c>
    </row>
    <row r="36" spans="6:9" ht="15.6" hidden="1" customHeight="1" x14ac:dyDescent="0.2">
      <c r="F36" s="97" t="s">
        <v>301</v>
      </c>
      <c r="G36" s="97" t="s">
        <v>311</v>
      </c>
      <c r="H36" s="97" t="s">
        <v>308</v>
      </c>
      <c r="I36" s="97" t="s">
        <v>312</v>
      </c>
    </row>
    <row r="37" spans="6:9" ht="15.6" hidden="1" customHeight="1" x14ac:dyDescent="0.2"/>
    <row r="38" spans="6:9" ht="15.6" hidden="1" customHeight="1" x14ac:dyDescent="0.2">
      <c r="G38" s="97">
        <v>13952613</v>
      </c>
      <c r="H38" s="97">
        <v>13815424</v>
      </c>
    </row>
    <row r="39" spans="6:9" ht="15.6" hidden="1" customHeight="1" x14ac:dyDescent="0.2">
      <c r="G39" s="97">
        <v>14803108</v>
      </c>
      <c r="H39" s="97">
        <v>14509656</v>
      </c>
    </row>
    <row r="40" spans="6:9" ht="15.6" hidden="1" customHeight="1" x14ac:dyDescent="0.2">
      <c r="G40" s="97">
        <v>14333664</v>
      </c>
      <c r="H40" s="97">
        <v>14088234</v>
      </c>
    </row>
    <row r="41" spans="6:9" ht="15.6" hidden="1" customHeight="1" x14ac:dyDescent="0.2">
      <c r="G41" s="97">
        <v>25431</v>
      </c>
      <c r="H41" s="97">
        <v>21725</v>
      </c>
    </row>
    <row r="42" spans="6:9" ht="15.6" hidden="1" customHeight="1" x14ac:dyDescent="0.2">
      <c r="G42" s="97">
        <v>444678</v>
      </c>
      <c r="H42" s="97">
        <v>400644</v>
      </c>
    </row>
    <row r="43" spans="6:9" ht="15.6" hidden="1" customHeight="1" x14ac:dyDescent="0.2"/>
    <row r="44" spans="6:9" ht="15.6" hidden="1" customHeight="1" x14ac:dyDescent="0.2">
      <c r="G44" s="97" t="e">
        <f>G38/#REF!*100</f>
        <v>#REF!</v>
      </c>
    </row>
    <row r="45" spans="6:9" ht="15.6" hidden="1" customHeight="1" x14ac:dyDescent="0.2"/>
  </sheetData>
  <sheetProtection sheet="1" objects="1" scenarios="1"/>
  <mergeCells count="97">
    <mergeCell ref="A8:B9"/>
    <mergeCell ref="A4:B7"/>
    <mergeCell ref="B24:C24"/>
    <mergeCell ref="B23:C23"/>
    <mergeCell ref="B22:C22"/>
    <mergeCell ref="B21:C21"/>
    <mergeCell ref="B18:C18"/>
    <mergeCell ref="C4:E4"/>
    <mergeCell ref="D23:E23"/>
    <mergeCell ref="A17:C17"/>
    <mergeCell ref="D17:E17"/>
    <mergeCell ref="A15:C15"/>
    <mergeCell ref="D18:E18"/>
    <mergeCell ref="A3:E3"/>
    <mergeCell ref="J5:K5"/>
    <mergeCell ref="F4:G4"/>
    <mergeCell ref="F3:G3"/>
    <mergeCell ref="J4:K4"/>
    <mergeCell ref="J3:K3"/>
    <mergeCell ref="L4:M4"/>
    <mergeCell ref="F6:G6"/>
    <mergeCell ref="F5:G5"/>
    <mergeCell ref="C9:E9"/>
    <mergeCell ref="C8:E8"/>
    <mergeCell ref="C7:E7"/>
    <mergeCell ref="C6:E6"/>
    <mergeCell ref="C5:E5"/>
    <mergeCell ref="J9:K9"/>
    <mergeCell ref="J8:K8"/>
    <mergeCell ref="J7:K7"/>
    <mergeCell ref="F9:G9"/>
    <mergeCell ref="F8:G8"/>
    <mergeCell ref="F7:G7"/>
    <mergeCell ref="J23:K23"/>
    <mergeCell ref="J6:K6"/>
    <mergeCell ref="N2:O2"/>
    <mergeCell ref="L2:M2"/>
    <mergeCell ref="N5:O5"/>
    <mergeCell ref="N9:O9"/>
    <mergeCell ref="N8:O8"/>
    <mergeCell ref="N7:O7"/>
    <mergeCell ref="N6:O6"/>
    <mergeCell ref="N4:O4"/>
    <mergeCell ref="N3:O3"/>
    <mergeCell ref="L9:M9"/>
    <mergeCell ref="L8:M8"/>
    <mergeCell ref="L7:M7"/>
    <mergeCell ref="L6:M6"/>
    <mergeCell ref="L5:M5"/>
    <mergeCell ref="G17:H17"/>
    <mergeCell ref="L3:M3"/>
    <mergeCell ref="G24:H24"/>
    <mergeCell ref="G23:H23"/>
    <mergeCell ref="G22:H22"/>
    <mergeCell ref="G21:H21"/>
    <mergeCell ref="G20:H20"/>
    <mergeCell ref="M15:N16"/>
    <mergeCell ref="M24:N24"/>
    <mergeCell ref="M23:N23"/>
    <mergeCell ref="M22:N22"/>
    <mergeCell ref="M21:N21"/>
    <mergeCell ref="M20:N20"/>
    <mergeCell ref="M19:N19"/>
    <mergeCell ref="M18:N18"/>
    <mergeCell ref="M17:N17"/>
    <mergeCell ref="M14:O14"/>
    <mergeCell ref="D24:E24"/>
    <mergeCell ref="D20:E20"/>
    <mergeCell ref="J24:K24"/>
    <mergeCell ref="J21:K21"/>
    <mergeCell ref="J20:K20"/>
    <mergeCell ref="J22:K22"/>
    <mergeCell ref="D22:E22"/>
    <mergeCell ref="D21:E21"/>
    <mergeCell ref="J17:K17"/>
    <mergeCell ref="J19:K19"/>
    <mergeCell ref="D15:E16"/>
    <mergeCell ref="J18:K18"/>
    <mergeCell ref="D19:E19"/>
    <mergeCell ref="G19:H19"/>
    <mergeCell ref="G18:H18"/>
    <mergeCell ref="A2:E2"/>
    <mergeCell ref="J2:K2"/>
    <mergeCell ref="H2:I2"/>
    <mergeCell ref="G15:H16"/>
    <mergeCell ref="J15:K16"/>
    <mergeCell ref="G14:I14"/>
    <mergeCell ref="D14:F14"/>
    <mergeCell ref="J14:L14"/>
    <mergeCell ref="F2:G2"/>
    <mergeCell ref="H9:I9"/>
    <mergeCell ref="H8:I8"/>
    <mergeCell ref="H7:I7"/>
    <mergeCell ref="H6:I6"/>
    <mergeCell ref="H5:I5"/>
    <mergeCell ref="H4:I4"/>
    <mergeCell ref="H3:I3"/>
  </mergeCells>
  <phoneticPr fontId="23"/>
  <conditionalFormatting sqref="A3:B3 L3:L9 C4:C9">
    <cfRule type="expression" dxfId="28" priority="6">
      <formula>MOD(ROW(),2)=0</formula>
    </cfRule>
  </conditionalFormatting>
  <conditionalFormatting sqref="F3:F9">
    <cfRule type="expression" dxfId="27" priority="5">
      <formula>MOD(ROW(),2)=0</formula>
    </cfRule>
  </conditionalFormatting>
  <conditionalFormatting sqref="H3:H9">
    <cfRule type="expression" dxfId="26" priority="4">
      <formula>MOD(ROW(),2)=0</formula>
    </cfRule>
  </conditionalFormatting>
  <conditionalFormatting sqref="J3:J9">
    <cfRule type="expression" dxfId="25" priority="3">
      <formula>MOD(ROW(),2)=0</formula>
    </cfRule>
  </conditionalFormatting>
  <conditionalFormatting sqref="N3:N9">
    <cfRule type="expression" dxfId="2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B0F0"/>
  </sheetPr>
  <dimension ref="A1:H56"/>
  <sheetViews>
    <sheetView view="pageBreakPreview" zoomScale="90" zoomScaleNormal="90" zoomScaleSheetLayoutView="90" workbookViewId="0">
      <pane xSplit="3" topLeftCell="E1" activePane="topRight" state="frozen"/>
      <selection activeCell="F1" sqref="F1"/>
      <selection pane="topRight"/>
    </sheetView>
  </sheetViews>
  <sheetFormatPr defaultColWidth="9" defaultRowHeight="18.899999999999999" customHeight="1" x14ac:dyDescent="0.15"/>
  <cols>
    <col min="1" max="1" width="1.88671875" style="17" customWidth="1"/>
    <col min="2" max="2" width="2.6640625" style="17" customWidth="1"/>
    <col min="3" max="3" width="30.109375" style="17" customWidth="1"/>
    <col min="4" max="5" width="29.21875" style="17" customWidth="1"/>
    <col min="6" max="8" width="30.6640625" style="17" customWidth="1"/>
    <col min="9" max="9" width="9" style="17" customWidth="1"/>
    <col min="10" max="16384" width="9" style="17"/>
  </cols>
  <sheetData>
    <row r="1" spans="1:8" ht="12.6" thickBot="1" x14ac:dyDescent="0.2">
      <c r="A1" s="99" t="s">
        <v>387</v>
      </c>
      <c r="B1" s="99"/>
      <c r="E1" s="99"/>
      <c r="H1" s="226"/>
    </row>
    <row r="2" spans="1:8" ht="15" customHeight="1" x14ac:dyDescent="0.15">
      <c r="A2" s="673" t="s">
        <v>115</v>
      </c>
      <c r="B2" s="679"/>
      <c r="C2" s="674"/>
      <c r="D2" s="679" t="s">
        <v>489</v>
      </c>
      <c r="E2" s="674" t="s">
        <v>490</v>
      </c>
      <c r="F2" s="674" t="s">
        <v>478</v>
      </c>
      <c r="G2" s="674"/>
      <c r="H2" s="372" t="s">
        <v>116</v>
      </c>
    </row>
    <row r="3" spans="1:8" ht="20.100000000000001" customHeight="1" x14ac:dyDescent="0.15">
      <c r="A3" s="675"/>
      <c r="B3" s="805"/>
      <c r="C3" s="676"/>
      <c r="D3" s="805"/>
      <c r="E3" s="676"/>
      <c r="F3" s="217" t="s">
        <v>117</v>
      </c>
      <c r="G3" s="235" t="s">
        <v>118</v>
      </c>
      <c r="H3" s="127" t="s">
        <v>119</v>
      </c>
    </row>
    <row r="4" spans="1:8" ht="20.100000000000001" customHeight="1" x14ac:dyDescent="0.15">
      <c r="A4" s="806" t="s">
        <v>80</v>
      </c>
      <c r="B4" s="807"/>
      <c r="C4" s="808"/>
      <c r="D4" s="373">
        <v>39683860</v>
      </c>
      <c r="E4" s="373">
        <v>1571188</v>
      </c>
      <c r="F4" s="373">
        <v>3274037</v>
      </c>
      <c r="G4" s="373">
        <v>159226</v>
      </c>
      <c r="H4" s="440">
        <v>37981011</v>
      </c>
    </row>
    <row r="5" spans="1:8" ht="15.9" customHeight="1" x14ac:dyDescent="0.15">
      <c r="A5" s="145"/>
      <c r="B5" s="813" t="s">
        <v>405</v>
      </c>
      <c r="C5" s="684"/>
      <c r="D5" s="56">
        <v>35081666</v>
      </c>
      <c r="E5" s="56">
        <v>1331788</v>
      </c>
      <c r="F5" s="437">
        <v>2997680</v>
      </c>
      <c r="G5" s="437">
        <v>125382</v>
      </c>
      <c r="H5" s="442">
        <v>33415774</v>
      </c>
    </row>
    <row r="6" spans="1:8" ht="15.9" customHeight="1" x14ac:dyDescent="0.15">
      <c r="A6" s="311"/>
      <c r="B6" s="375"/>
      <c r="C6" s="232" t="s">
        <v>279</v>
      </c>
      <c r="D6" s="376">
        <v>4395043</v>
      </c>
      <c r="E6" s="377">
        <v>234100</v>
      </c>
      <c r="F6" s="377">
        <v>397754</v>
      </c>
      <c r="G6" s="377">
        <v>29218</v>
      </c>
      <c r="H6" s="442">
        <v>4231389</v>
      </c>
    </row>
    <row r="7" spans="1:8" ht="15.9" customHeight="1" x14ac:dyDescent="0.15">
      <c r="A7" s="311"/>
      <c r="B7" s="375"/>
      <c r="C7" s="233" t="s">
        <v>120</v>
      </c>
      <c r="D7" s="376">
        <v>1329870</v>
      </c>
      <c r="E7" s="377">
        <v>140000</v>
      </c>
      <c r="F7" s="377">
        <v>256887</v>
      </c>
      <c r="G7" s="377">
        <v>6125</v>
      </c>
      <c r="H7" s="442">
        <v>1212983</v>
      </c>
    </row>
    <row r="8" spans="1:8" ht="15.9" customHeight="1" x14ac:dyDescent="0.15">
      <c r="A8" s="311"/>
      <c r="B8" s="375"/>
      <c r="C8" s="233" t="s">
        <v>121</v>
      </c>
      <c r="D8" s="377">
        <v>93679</v>
      </c>
      <c r="E8" s="377">
        <v>0</v>
      </c>
      <c r="F8" s="377">
        <v>30400</v>
      </c>
      <c r="G8" s="377">
        <v>1077</v>
      </c>
      <c r="H8" s="442">
        <v>63279</v>
      </c>
    </row>
    <row r="9" spans="1:8" ht="15.9" customHeight="1" x14ac:dyDescent="0.15">
      <c r="A9" s="311"/>
      <c r="B9" s="375"/>
      <c r="C9" s="233" t="s">
        <v>122</v>
      </c>
      <c r="D9" s="377">
        <v>2604474</v>
      </c>
      <c r="E9" s="377">
        <v>42400</v>
      </c>
      <c r="F9" s="377">
        <v>264600</v>
      </c>
      <c r="G9" s="377">
        <v>24130</v>
      </c>
      <c r="H9" s="442">
        <v>2382274</v>
      </c>
    </row>
    <row r="10" spans="1:8" ht="15.9" customHeight="1" x14ac:dyDescent="0.15">
      <c r="A10" s="311"/>
      <c r="B10" s="375"/>
      <c r="C10" s="233" t="s">
        <v>123</v>
      </c>
      <c r="D10" s="376">
        <v>0</v>
      </c>
      <c r="E10" s="377">
        <v>0</v>
      </c>
      <c r="F10" s="377">
        <v>0</v>
      </c>
      <c r="G10" s="377">
        <v>0</v>
      </c>
      <c r="H10" s="442">
        <v>0</v>
      </c>
    </row>
    <row r="11" spans="1:8" ht="15.9" customHeight="1" x14ac:dyDescent="0.15">
      <c r="A11" s="311"/>
      <c r="B11" s="375"/>
      <c r="C11" s="233" t="s">
        <v>124</v>
      </c>
      <c r="D11" s="376">
        <v>0</v>
      </c>
      <c r="E11" s="377">
        <v>0</v>
      </c>
      <c r="F11" s="377">
        <v>0</v>
      </c>
      <c r="G11" s="377">
        <v>0</v>
      </c>
      <c r="H11" s="442">
        <v>0</v>
      </c>
    </row>
    <row r="12" spans="1:8" ht="15.9" customHeight="1" x14ac:dyDescent="0.15">
      <c r="A12" s="311"/>
      <c r="B12" s="375"/>
      <c r="C12" s="233" t="s">
        <v>302</v>
      </c>
      <c r="D12" s="376">
        <v>0</v>
      </c>
      <c r="E12" s="377">
        <v>0</v>
      </c>
      <c r="F12" s="377">
        <v>0</v>
      </c>
      <c r="G12" s="377">
        <v>0</v>
      </c>
      <c r="H12" s="442">
        <v>0</v>
      </c>
    </row>
    <row r="13" spans="1:8" ht="15.9" customHeight="1" x14ac:dyDescent="0.15">
      <c r="A13" s="311"/>
      <c r="B13" s="375"/>
      <c r="C13" s="233" t="s">
        <v>349</v>
      </c>
      <c r="D13" s="376">
        <v>21340</v>
      </c>
      <c r="E13" s="377">
        <v>15700</v>
      </c>
      <c r="F13" s="377">
        <v>1355</v>
      </c>
      <c r="G13" s="377">
        <v>54</v>
      </c>
      <c r="H13" s="442">
        <v>35685</v>
      </c>
    </row>
    <row r="14" spans="1:8" ht="15.9" customHeight="1" x14ac:dyDescent="0.15">
      <c r="A14" s="311"/>
      <c r="B14" s="375"/>
      <c r="C14" s="233" t="s">
        <v>125</v>
      </c>
      <c r="D14" s="64">
        <v>172407</v>
      </c>
      <c r="E14" s="377">
        <v>51500</v>
      </c>
      <c r="F14" s="377">
        <v>33933</v>
      </c>
      <c r="G14" s="377">
        <v>1312</v>
      </c>
      <c r="H14" s="442">
        <v>189974</v>
      </c>
    </row>
    <row r="15" spans="1:8" ht="15.9" customHeight="1" x14ac:dyDescent="0.15">
      <c r="A15" s="311"/>
      <c r="B15" s="375"/>
      <c r="C15" s="233" t="s">
        <v>126</v>
      </c>
      <c r="D15" s="378">
        <v>0</v>
      </c>
      <c r="E15" s="377">
        <v>0</v>
      </c>
      <c r="F15" s="377">
        <v>0</v>
      </c>
      <c r="G15" s="377">
        <v>0</v>
      </c>
      <c r="H15" s="442">
        <v>0</v>
      </c>
    </row>
    <row r="16" spans="1:8" ht="15.9" customHeight="1" x14ac:dyDescent="0.15">
      <c r="A16" s="311"/>
      <c r="B16" s="375"/>
      <c r="C16" s="233" t="s">
        <v>127</v>
      </c>
      <c r="D16" s="378">
        <v>2847558</v>
      </c>
      <c r="E16" s="64">
        <v>196500</v>
      </c>
      <c r="F16" s="377">
        <v>179505</v>
      </c>
      <c r="G16" s="377">
        <v>11599</v>
      </c>
      <c r="H16" s="442">
        <v>2864553</v>
      </c>
    </row>
    <row r="17" spans="1:8" ht="15.9" customHeight="1" x14ac:dyDescent="0.15">
      <c r="A17" s="311"/>
      <c r="B17" s="375"/>
      <c r="C17" s="233" t="s">
        <v>128</v>
      </c>
      <c r="D17" s="376">
        <v>0</v>
      </c>
      <c r="E17" s="377">
        <v>0</v>
      </c>
      <c r="F17" s="377">
        <v>0</v>
      </c>
      <c r="G17" s="377">
        <v>0</v>
      </c>
      <c r="H17" s="442">
        <v>0</v>
      </c>
    </row>
    <row r="18" spans="1:8" ht="15.9" customHeight="1" x14ac:dyDescent="0.15">
      <c r="A18" s="311"/>
      <c r="B18" s="375"/>
      <c r="C18" s="233" t="s">
        <v>129</v>
      </c>
      <c r="D18" s="378">
        <v>0</v>
      </c>
      <c r="E18" s="377">
        <v>0</v>
      </c>
      <c r="F18" s="377">
        <v>0</v>
      </c>
      <c r="G18" s="377">
        <v>0</v>
      </c>
      <c r="H18" s="442">
        <v>0</v>
      </c>
    </row>
    <row r="19" spans="1:8" ht="15.9" customHeight="1" x14ac:dyDescent="0.15">
      <c r="A19" s="311"/>
      <c r="B19" s="375"/>
      <c r="C19" s="233" t="s">
        <v>130</v>
      </c>
      <c r="D19" s="378">
        <v>0</v>
      </c>
      <c r="E19" s="377">
        <v>0</v>
      </c>
      <c r="F19" s="377">
        <v>0</v>
      </c>
      <c r="G19" s="377">
        <v>0</v>
      </c>
      <c r="H19" s="442">
        <v>0</v>
      </c>
    </row>
    <row r="20" spans="1:8" ht="15.9" customHeight="1" x14ac:dyDescent="0.15">
      <c r="A20" s="311"/>
      <c r="B20" s="375"/>
      <c r="C20" s="233" t="s">
        <v>131</v>
      </c>
      <c r="D20" s="376">
        <v>0</v>
      </c>
      <c r="E20" s="377">
        <v>0</v>
      </c>
      <c r="F20" s="377">
        <v>0</v>
      </c>
      <c r="G20" s="377">
        <v>0</v>
      </c>
      <c r="H20" s="442">
        <v>0</v>
      </c>
    </row>
    <row r="21" spans="1:8" ht="15.9" customHeight="1" x14ac:dyDescent="0.15">
      <c r="A21" s="311"/>
      <c r="B21" s="375"/>
      <c r="C21" s="233" t="s">
        <v>132</v>
      </c>
      <c r="D21" s="64">
        <v>72823</v>
      </c>
      <c r="E21" s="377">
        <v>0</v>
      </c>
      <c r="F21" s="377">
        <v>28965</v>
      </c>
      <c r="G21" s="377">
        <v>70</v>
      </c>
      <c r="H21" s="442">
        <v>43858</v>
      </c>
    </row>
    <row r="22" spans="1:8" ht="15.9" customHeight="1" x14ac:dyDescent="0.15">
      <c r="A22" s="311"/>
      <c r="B22" s="375"/>
      <c r="C22" s="233" t="s">
        <v>133</v>
      </c>
      <c r="D22" s="378">
        <v>0</v>
      </c>
      <c r="E22" s="377">
        <v>0</v>
      </c>
      <c r="F22" s="377">
        <v>0</v>
      </c>
      <c r="G22" s="377">
        <v>0</v>
      </c>
      <c r="H22" s="442">
        <v>0</v>
      </c>
    </row>
    <row r="23" spans="1:8" ht="15.9" customHeight="1" x14ac:dyDescent="0.15">
      <c r="A23" s="311"/>
      <c r="B23" s="375"/>
      <c r="C23" s="233" t="s">
        <v>350</v>
      </c>
      <c r="D23" s="378">
        <v>1578760</v>
      </c>
      <c r="E23" s="377">
        <v>0</v>
      </c>
      <c r="F23" s="377">
        <v>0</v>
      </c>
      <c r="G23" s="377">
        <v>947</v>
      </c>
      <c r="H23" s="442">
        <v>1578760</v>
      </c>
    </row>
    <row r="24" spans="1:8" ht="15.9" customHeight="1" x14ac:dyDescent="0.15">
      <c r="A24" s="311"/>
      <c r="B24" s="375"/>
      <c r="C24" s="233" t="s">
        <v>134</v>
      </c>
      <c r="D24" s="64">
        <v>259361</v>
      </c>
      <c r="E24" s="377">
        <v>58000</v>
      </c>
      <c r="F24" s="377">
        <v>12676</v>
      </c>
      <c r="G24" s="377">
        <v>492</v>
      </c>
      <c r="H24" s="442">
        <v>304685</v>
      </c>
    </row>
    <row r="25" spans="1:8" ht="15.9" customHeight="1" x14ac:dyDescent="0.15">
      <c r="A25" s="311"/>
      <c r="B25" s="375"/>
      <c r="C25" s="233" t="s">
        <v>135</v>
      </c>
      <c r="D25" s="378">
        <v>4067942</v>
      </c>
      <c r="E25" s="64">
        <v>285400</v>
      </c>
      <c r="F25" s="377">
        <v>255120</v>
      </c>
      <c r="G25" s="377">
        <v>15042</v>
      </c>
      <c r="H25" s="442">
        <v>4098222</v>
      </c>
    </row>
    <row r="26" spans="1:8" ht="15.9" customHeight="1" x14ac:dyDescent="0.15">
      <c r="A26" s="311"/>
      <c r="B26" s="419"/>
      <c r="C26" s="640" t="s">
        <v>483</v>
      </c>
      <c r="D26" s="378">
        <v>0</v>
      </c>
      <c r="E26" s="64">
        <v>43400</v>
      </c>
      <c r="F26" s="377">
        <v>0</v>
      </c>
      <c r="G26" s="377">
        <v>0</v>
      </c>
      <c r="H26" s="442">
        <v>43400</v>
      </c>
    </row>
    <row r="27" spans="1:8" ht="15.9" customHeight="1" x14ac:dyDescent="0.15">
      <c r="A27" s="311"/>
      <c r="B27" s="375"/>
      <c r="C27" s="233" t="s">
        <v>136</v>
      </c>
      <c r="D27" s="64">
        <v>17564256</v>
      </c>
      <c r="E27" s="64">
        <v>264788</v>
      </c>
      <c r="F27" s="377">
        <v>1523662</v>
      </c>
      <c r="G27" s="377">
        <v>35316</v>
      </c>
      <c r="H27" s="442">
        <v>16305382</v>
      </c>
    </row>
    <row r="28" spans="1:8" ht="15.9" customHeight="1" x14ac:dyDescent="0.15">
      <c r="A28" s="311"/>
      <c r="B28" s="375"/>
      <c r="C28" s="233" t="s">
        <v>137</v>
      </c>
      <c r="D28" s="64">
        <v>0</v>
      </c>
      <c r="E28" s="377">
        <v>0</v>
      </c>
      <c r="F28" s="377">
        <v>0</v>
      </c>
      <c r="G28" s="377">
        <v>0</v>
      </c>
      <c r="H28" s="442">
        <v>0</v>
      </c>
    </row>
    <row r="29" spans="1:8" ht="15.9" customHeight="1" x14ac:dyDescent="0.15">
      <c r="A29" s="311"/>
      <c r="B29" s="375"/>
      <c r="C29" s="233" t="s">
        <v>138</v>
      </c>
      <c r="D29" s="378">
        <v>74153</v>
      </c>
      <c r="E29" s="377">
        <v>0</v>
      </c>
      <c r="F29" s="377">
        <v>12823</v>
      </c>
      <c r="G29" s="377">
        <v>0</v>
      </c>
      <c r="H29" s="442">
        <v>61330</v>
      </c>
    </row>
    <row r="30" spans="1:8" ht="15.9" customHeight="1" x14ac:dyDescent="0.15">
      <c r="A30" s="145"/>
      <c r="B30" s="803" t="s">
        <v>406</v>
      </c>
      <c r="C30" s="804"/>
      <c r="D30" s="56">
        <v>4602194</v>
      </c>
      <c r="E30" s="56">
        <v>239400</v>
      </c>
      <c r="F30" s="56">
        <v>276357</v>
      </c>
      <c r="G30" s="437">
        <v>33844</v>
      </c>
      <c r="H30" s="442">
        <v>4565237</v>
      </c>
    </row>
    <row r="31" spans="1:8" ht="15.9" customHeight="1" thickBot="1" x14ac:dyDescent="0.2">
      <c r="A31" s="379"/>
      <c r="B31" s="354"/>
      <c r="C31" s="380" t="s">
        <v>139</v>
      </c>
      <c r="D31" s="381">
        <v>4602194</v>
      </c>
      <c r="E31" s="381">
        <v>239400</v>
      </c>
      <c r="F31" s="447">
        <v>276357</v>
      </c>
      <c r="G31" s="447">
        <v>33844</v>
      </c>
      <c r="H31" s="382">
        <v>4565237</v>
      </c>
    </row>
    <row r="32" spans="1:8" ht="15.9" customHeight="1" x14ac:dyDescent="0.15">
      <c r="A32" s="99" t="s">
        <v>503</v>
      </c>
      <c r="B32" s="99"/>
      <c r="C32" s="220"/>
      <c r="D32" s="188"/>
      <c r="E32" s="188"/>
      <c r="F32" s="188"/>
      <c r="G32" s="188"/>
      <c r="H32" s="205" t="s">
        <v>421</v>
      </c>
    </row>
    <row r="33" spans="1:8" ht="15.9" customHeight="1" x14ac:dyDescent="0.15">
      <c r="A33" s="17" t="s">
        <v>506</v>
      </c>
      <c r="C33" s="99"/>
      <c r="D33" s="99"/>
      <c r="E33" s="99"/>
      <c r="F33" s="99"/>
      <c r="G33" s="99"/>
      <c r="H33" s="226"/>
    </row>
    <row r="34" spans="1:8" ht="15.9" customHeight="1" x14ac:dyDescent="0.15">
      <c r="A34" s="435"/>
      <c r="C34" s="99"/>
      <c r="D34" s="99"/>
      <c r="E34" s="99"/>
      <c r="F34" s="99"/>
      <c r="G34" s="99"/>
      <c r="H34" s="633"/>
    </row>
    <row r="35" spans="1:8" ht="15" customHeight="1" thickBot="1" x14ac:dyDescent="0.2">
      <c r="A35" s="99" t="s">
        <v>380</v>
      </c>
      <c r="B35" s="99"/>
      <c r="D35" s="99"/>
      <c r="E35" s="99"/>
      <c r="G35" s="99"/>
      <c r="H35" s="226" t="s">
        <v>114</v>
      </c>
    </row>
    <row r="36" spans="1:8" ht="20.100000000000001" customHeight="1" x14ac:dyDescent="0.15">
      <c r="A36" s="688" t="s">
        <v>140</v>
      </c>
      <c r="B36" s="809"/>
      <c r="C36" s="689"/>
      <c r="D36" s="799" t="s">
        <v>488</v>
      </c>
      <c r="E36" s="799" t="s">
        <v>479</v>
      </c>
      <c r="F36" s="677" t="s">
        <v>478</v>
      </c>
      <c r="G36" s="679"/>
      <c r="H36" s="372" t="s">
        <v>116</v>
      </c>
    </row>
    <row r="37" spans="1:8" ht="20.100000000000001" customHeight="1" x14ac:dyDescent="0.15">
      <c r="A37" s="692"/>
      <c r="B37" s="810"/>
      <c r="C37" s="693"/>
      <c r="D37" s="800"/>
      <c r="E37" s="800"/>
      <c r="F37" s="217" t="s">
        <v>117</v>
      </c>
      <c r="G37" s="235" t="s">
        <v>118</v>
      </c>
      <c r="H37" s="127" t="s">
        <v>119</v>
      </c>
    </row>
    <row r="38" spans="1:8" ht="15.9" customHeight="1" x14ac:dyDescent="0.15">
      <c r="A38" s="811" t="s">
        <v>80</v>
      </c>
      <c r="B38" s="812"/>
      <c r="C38" s="802"/>
      <c r="D38" s="373">
        <v>39683860</v>
      </c>
      <c r="E38" s="433">
        <v>1571188</v>
      </c>
      <c r="F38" s="383">
        <v>3274038</v>
      </c>
      <c r="G38" s="383">
        <v>159226</v>
      </c>
      <c r="H38" s="374">
        <v>37981010</v>
      </c>
    </row>
    <row r="39" spans="1:8" ht="15.9" customHeight="1" x14ac:dyDescent="0.15">
      <c r="A39" s="591"/>
      <c r="B39" s="803" t="s">
        <v>405</v>
      </c>
      <c r="C39" s="804"/>
      <c r="D39" s="384">
        <v>35081666</v>
      </c>
      <c r="E39" s="434">
        <v>1331788</v>
      </c>
      <c r="F39" s="385">
        <v>2997681</v>
      </c>
      <c r="G39" s="385">
        <v>125382</v>
      </c>
      <c r="H39" s="79">
        <v>33415773</v>
      </c>
    </row>
    <row r="40" spans="1:8" ht="15.9" customHeight="1" x14ac:dyDescent="0.15">
      <c r="A40" s="592"/>
      <c r="B40" s="347"/>
      <c r="C40" s="232" t="s">
        <v>141</v>
      </c>
      <c r="D40" s="386">
        <v>3091342</v>
      </c>
      <c r="E40" s="4">
        <v>166200</v>
      </c>
      <c r="F40" s="56">
        <v>202939</v>
      </c>
      <c r="G40" s="56">
        <v>7225</v>
      </c>
      <c r="H40" s="79">
        <v>3054603</v>
      </c>
    </row>
    <row r="41" spans="1:8" ht="15.9" customHeight="1" x14ac:dyDescent="0.15">
      <c r="A41" s="592"/>
      <c r="B41" s="347"/>
      <c r="C41" s="233" t="s">
        <v>142</v>
      </c>
      <c r="D41" s="386">
        <v>371593</v>
      </c>
      <c r="E41" s="4">
        <v>121800</v>
      </c>
      <c r="F41" s="56">
        <v>26480</v>
      </c>
      <c r="G41" s="56">
        <v>2086</v>
      </c>
      <c r="H41" s="79">
        <v>466913</v>
      </c>
    </row>
    <row r="42" spans="1:8" ht="15.9" customHeight="1" x14ac:dyDescent="0.15">
      <c r="A42" s="592"/>
      <c r="B42" s="347"/>
      <c r="C42" s="233" t="s">
        <v>143</v>
      </c>
      <c r="D42" s="386">
        <v>206845</v>
      </c>
      <c r="E42" s="4">
        <v>61800</v>
      </c>
      <c r="F42" s="56">
        <v>40711</v>
      </c>
      <c r="G42" s="56">
        <v>1574</v>
      </c>
      <c r="H42" s="79">
        <v>227934</v>
      </c>
    </row>
    <row r="43" spans="1:8" ht="15.9" customHeight="1" x14ac:dyDescent="0.15">
      <c r="A43" s="592"/>
      <c r="B43" s="347"/>
      <c r="C43" s="233" t="s">
        <v>309</v>
      </c>
      <c r="D43" s="386">
        <v>49935</v>
      </c>
      <c r="E43" s="4">
        <v>56400</v>
      </c>
      <c r="F43" s="56">
        <v>829</v>
      </c>
      <c r="G43" s="56">
        <v>111</v>
      </c>
      <c r="H43" s="79">
        <v>105506</v>
      </c>
    </row>
    <row r="44" spans="1:8" ht="15.9" customHeight="1" x14ac:dyDescent="0.15">
      <c r="A44" s="592"/>
      <c r="B44" s="347"/>
      <c r="C44" s="233" t="s">
        <v>144</v>
      </c>
      <c r="D44" s="386">
        <v>73992</v>
      </c>
      <c r="E44" s="4">
        <v>7400</v>
      </c>
      <c r="F44" s="56">
        <v>12867</v>
      </c>
      <c r="G44" s="56">
        <v>314</v>
      </c>
      <c r="H44" s="79">
        <v>68525</v>
      </c>
    </row>
    <row r="45" spans="1:8" ht="15.9" customHeight="1" x14ac:dyDescent="0.15">
      <c r="A45" s="592"/>
      <c r="B45" s="347"/>
      <c r="C45" s="233" t="s">
        <v>145</v>
      </c>
      <c r="D45" s="386">
        <v>9065714</v>
      </c>
      <c r="E45" s="4">
        <v>407700</v>
      </c>
      <c r="F45" s="56">
        <v>840498</v>
      </c>
      <c r="G45" s="56">
        <v>50392</v>
      </c>
      <c r="H45" s="79">
        <v>8632916</v>
      </c>
    </row>
    <row r="46" spans="1:8" ht="15.9" customHeight="1" x14ac:dyDescent="0.15">
      <c r="A46" s="592"/>
      <c r="B46" s="347"/>
      <c r="C46" s="233" t="s">
        <v>146</v>
      </c>
      <c r="D46" s="384">
        <v>128252</v>
      </c>
      <c r="E46" s="4">
        <v>62900</v>
      </c>
      <c r="F46" s="56">
        <v>26876</v>
      </c>
      <c r="G46" s="56">
        <v>546</v>
      </c>
      <c r="H46" s="79">
        <v>164276</v>
      </c>
    </row>
    <row r="47" spans="1:8" ht="15.9" customHeight="1" x14ac:dyDescent="0.15">
      <c r="A47" s="592"/>
      <c r="B47" s="347"/>
      <c r="C47" s="233" t="s">
        <v>147</v>
      </c>
      <c r="D47" s="384">
        <v>2878154</v>
      </c>
      <c r="E47" s="4">
        <v>182800</v>
      </c>
      <c r="F47" s="56">
        <v>293854</v>
      </c>
      <c r="G47" s="56">
        <v>26802</v>
      </c>
      <c r="H47" s="79">
        <v>2767100</v>
      </c>
    </row>
    <row r="48" spans="1:8" ht="15.9" customHeight="1" x14ac:dyDescent="0.15">
      <c r="A48" s="592"/>
      <c r="B48" s="347"/>
      <c r="C48" s="233" t="s">
        <v>148</v>
      </c>
      <c r="D48" s="384">
        <v>17564256</v>
      </c>
      <c r="E48" s="4">
        <v>264788</v>
      </c>
      <c r="F48" s="56">
        <v>1523662</v>
      </c>
      <c r="G48" s="56">
        <v>35315</v>
      </c>
      <c r="H48" s="79">
        <v>16305382</v>
      </c>
    </row>
    <row r="49" spans="1:8" ht="15.9" customHeight="1" x14ac:dyDescent="0.15">
      <c r="A49" s="592"/>
      <c r="B49" s="347"/>
      <c r="C49" s="233" t="s">
        <v>149</v>
      </c>
      <c r="D49" s="386">
        <v>0</v>
      </c>
      <c r="E49" s="4">
        <v>0</v>
      </c>
      <c r="F49" s="56">
        <v>0</v>
      </c>
      <c r="G49" s="56">
        <v>0</v>
      </c>
      <c r="H49" s="79">
        <v>0</v>
      </c>
    </row>
    <row r="50" spans="1:8" ht="15.9" customHeight="1" x14ac:dyDescent="0.15">
      <c r="A50" s="592"/>
      <c r="B50" s="347"/>
      <c r="C50" s="233" t="s">
        <v>132</v>
      </c>
      <c r="D50" s="386">
        <v>72823</v>
      </c>
      <c r="E50" s="4">
        <v>0</v>
      </c>
      <c r="F50" s="56">
        <v>28965</v>
      </c>
      <c r="G50" s="56">
        <v>70</v>
      </c>
      <c r="H50" s="79">
        <v>43858</v>
      </c>
    </row>
    <row r="51" spans="1:8" ht="15.9" customHeight="1" x14ac:dyDescent="0.15">
      <c r="A51" s="592"/>
      <c r="B51" s="347"/>
      <c r="C51" s="233" t="s">
        <v>133</v>
      </c>
      <c r="D51" s="386">
        <v>0</v>
      </c>
      <c r="E51" s="4">
        <v>0</v>
      </c>
      <c r="F51" s="56">
        <v>0</v>
      </c>
      <c r="G51" s="56">
        <v>0</v>
      </c>
      <c r="H51" s="79">
        <v>0</v>
      </c>
    </row>
    <row r="52" spans="1:8" ht="15.75" customHeight="1" x14ac:dyDescent="0.15">
      <c r="A52" s="592"/>
      <c r="B52" s="347"/>
      <c r="C52" s="233" t="s">
        <v>150</v>
      </c>
      <c r="D52" s="384">
        <v>0</v>
      </c>
      <c r="E52" s="4">
        <v>0</v>
      </c>
      <c r="F52" s="56">
        <v>0</v>
      </c>
      <c r="G52" s="56">
        <v>0</v>
      </c>
      <c r="H52" s="79">
        <v>0</v>
      </c>
    </row>
    <row r="53" spans="1:8" ht="15.75" customHeight="1" x14ac:dyDescent="0.15">
      <c r="A53" s="592"/>
      <c r="B53" s="347"/>
      <c r="C53" s="233" t="s">
        <v>350</v>
      </c>
      <c r="D53" s="384">
        <v>1578760</v>
      </c>
      <c r="E53" s="4">
        <v>0</v>
      </c>
      <c r="F53" s="56">
        <v>0</v>
      </c>
      <c r="G53" s="56">
        <v>947</v>
      </c>
      <c r="H53" s="79">
        <v>1578760</v>
      </c>
    </row>
    <row r="54" spans="1:8" ht="15.9" customHeight="1" x14ac:dyDescent="0.15">
      <c r="A54" s="591"/>
      <c r="B54" s="801" t="s">
        <v>406</v>
      </c>
      <c r="C54" s="802"/>
      <c r="D54" s="56">
        <v>4602194</v>
      </c>
      <c r="E54" s="56">
        <v>239400</v>
      </c>
      <c r="F54" s="56">
        <v>276357</v>
      </c>
      <c r="G54" s="56">
        <v>33844</v>
      </c>
      <c r="H54" s="79">
        <v>4565237</v>
      </c>
    </row>
    <row r="55" spans="1:8" ht="15.9" customHeight="1" thickBot="1" x14ac:dyDescent="0.2">
      <c r="A55" s="593"/>
      <c r="B55" s="594"/>
      <c r="C55" s="380" t="s">
        <v>139</v>
      </c>
      <c r="D55" s="387">
        <v>4602194</v>
      </c>
      <c r="E55" s="388">
        <v>239400</v>
      </c>
      <c r="F55" s="381">
        <v>276357</v>
      </c>
      <c r="G55" s="381">
        <v>33844</v>
      </c>
      <c r="H55" s="382">
        <v>4565237</v>
      </c>
    </row>
    <row r="56" spans="1:8" ht="18.899999999999999" customHeight="1" x14ac:dyDescent="0.15">
      <c r="A56" s="99" t="s">
        <v>499</v>
      </c>
      <c r="B56" s="99"/>
      <c r="H56" s="205" t="s">
        <v>421</v>
      </c>
    </row>
  </sheetData>
  <sheetProtection sheet="1" objects="1" scenarios="1"/>
  <mergeCells count="14">
    <mergeCell ref="F2:G2"/>
    <mergeCell ref="E36:E37"/>
    <mergeCell ref="D36:D37"/>
    <mergeCell ref="F36:G36"/>
    <mergeCell ref="B54:C54"/>
    <mergeCell ref="B39:C39"/>
    <mergeCell ref="A2:C3"/>
    <mergeCell ref="A4:C4"/>
    <mergeCell ref="A36:C37"/>
    <mergeCell ref="A38:C38"/>
    <mergeCell ref="B30:C30"/>
    <mergeCell ref="B5:C5"/>
    <mergeCell ref="D2:D3"/>
    <mergeCell ref="E2:E3"/>
  </mergeCells>
  <phoneticPr fontId="23"/>
  <conditionalFormatting sqref="C4:H31">
    <cfRule type="expression" dxfId="23" priority="1">
      <formula>MOD(ROW(),2)=0</formula>
    </cfRule>
  </conditionalFormatting>
  <conditionalFormatting sqref="C38:H55">
    <cfRule type="expression" dxfId="22" priority="13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14</vt:i4>
      </vt:variant>
    </vt:vector>
  </HeadingPairs>
  <TitlesOfParts>
    <vt:vector size="33" baseType="lpstr">
      <vt:lpstr>－156－</vt:lpstr>
      <vt:lpstr>－157－</vt:lpstr>
      <vt:lpstr>－158－</vt:lpstr>
      <vt:lpstr>－159－</vt:lpstr>
      <vt:lpstr>－160－</vt:lpstr>
      <vt:lpstr>－161－</vt:lpstr>
      <vt:lpstr>－162－</vt:lpstr>
      <vt:lpstr>－163－</vt:lpstr>
      <vt:lpstr>－164－</vt:lpstr>
      <vt:lpstr>－165－</vt:lpstr>
      <vt:lpstr>－166－</vt:lpstr>
      <vt:lpstr>－167－</vt:lpstr>
      <vt:lpstr>－168－</vt:lpstr>
      <vt:lpstr>－169－</vt:lpstr>
      <vt:lpstr>－170－</vt:lpstr>
      <vt:lpstr>－171－</vt:lpstr>
      <vt:lpstr>－172－</vt:lpstr>
      <vt:lpstr>－173－</vt:lpstr>
      <vt:lpstr>グラフ</vt:lpstr>
      <vt:lpstr>'－156－'!Print_Area</vt:lpstr>
      <vt:lpstr>'－157－'!Print_Area</vt:lpstr>
      <vt:lpstr>'－158－'!Print_Area</vt:lpstr>
      <vt:lpstr>'－159－'!Print_Area</vt:lpstr>
      <vt:lpstr>'－160－'!Print_Area</vt:lpstr>
      <vt:lpstr>'－161－'!Print_Area</vt:lpstr>
      <vt:lpstr>'－163－'!Print_Area</vt:lpstr>
      <vt:lpstr>'－164－'!Print_Area</vt:lpstr>
      <vt:lpstr>'－165－'!Print_Area</vt:lpstr>
      <vt:lpstr>'－166－'!Print_Area</vt:lpstr>
      <vt:lpstr>'－167－'!Print_Area</vt:lpstr>
      <vt:lpstr>'－168－'!Print_Area</vt:lpstr>
      <vt:lpstr>'－169－'!Print_Area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比嘉 友美</dc:creator>
  <cp:lastModifiedBy>吉田 竜馬</cp:lastModifiedBy>
  <cp:lastPrinted>2025-06-26T04:09:59Z</cp:lastPrinted>
  <dcterms:created xsi:type="dcterms:W3CDTF">2013-03-25T07:50:48Z</dcterms:created>
  <dcterms:modified xsi:type="dcterms:W3CDTF">2025-10-30T08:25:21Z</dcterms:modified>
</cp:coreProperties>
</file>