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D07C08-E81B-4295-884D-6E889E2E9858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週時数の計算" sheetId="29" r:id="rId1"/>
    <sheet name="設定" sheetId="1" r:id="rId2"/>
    <sheet name="Ⅴ教育課程編成（８　各学年の時数）" sheetId="28" r:id="rId3"/>
    <sheet name="年間" sheetId="2" r:id="rId4"/>
    <sheet name="４月" sheetId="17" r:id="rId5"/>
    <sheet name="５月" sheetId="18" r:id="rId6"/>
    <sheet name="６月" sheetId="19" r:id="rId7"/>
    <sheet name="７月" sheetId="20" r:id="rId8"/>
    <sheet name="８月" sheetId="21" r:id="rId9"/>
    <sheet name="９月" sheetId="22" r:id="rId10"/>
    <sheet name="１０月" sheetId="23" r:id="rId11"/>
    <sheet name="１１月" sheetId="24" r:id="rId12"/>
    <sheet name="１２月" sheetId="25" r:id="rId13"/>
    <sheet name="１月" sheetId="26" r:id="rId14"/>
    <sheet name="２月" sheetId="27" r:id="rId15"/>
    <sheet name="３月" sheetId="14" r:id="rId16"/>
    <sheet name="Sheet1" sheetId="15" r:id="rId17"/>
  </sheets>
  <definedNames>
    <definedName name="_xlnm._FilterDatabase" localSheetId="10" hidden="1">'１０月'!$D$1:$D$124</definedName>
    <definedName name="_xlnm._FilterDatabase" localSheetId="11" hidden="1">'１１月'!$D$1:$D$124</definedName>
    <definedName name="_xlnm._FilterDatabase" localSheetId="12" hidden="1">'１２月'!$D$1:$D$124</definedName>
    <definedName name="_xlnm._FilterDatabase" localSheetId="13" hidden="1">'１月'!$D$1:$D$124</definedName>
    <definedName name="_xlnm._FilterDatabase" localSheetId="14" hidden="1">'２月'!$D$1:$D$124</definedName>
    <definedName name="_xlnm._FilterDatabase" localSheetId="15" hidden="1">'３月'!$D$1:$D$126</definedName>
    <definedName name="_xlnm._FilterDatabase" localSheetId="4" hidden="1">'４月'!$D$1:$D$124</definedName>
    <definedName name="_xlnm._FilterDatabase" localSheetId="5" hidden="1">'５月'!$D$1:$D$124</definedName>
    <definedName name="_xlnm._FilterDatabase" localSheetId="6" hidden="1">'６月'!$D$1:$D$124</definedName>
    <definedName name="_xlnm._FilterDatabase" localSheetId="7" hidden="1">'７月'!$D$1:$D$124</definedName>
    <definedName name="_xlnm._FilterDatabase" localSheetId="8" hidden="1">'８月'!$D$1:$D$124</definedName>
    <definedName name="_xlnm._FilterDatabase" localSheetId="9" hidden="1">'９月'!$D$1:$D$124</definedName>
    <definedName name="_xlnm.Print_Area" localSheetId="10">'１０月'!$C$1:$AH$53,'１０月'!$C$55:$AH$110</definedName>
    <definedName name="_xlnm.Print_Area" localSheetId="11">'１１月'!$C$1:$AH$53,'１１月'!$C$55:$AH$110</definedName>
    <definedName name="_xlnm.Print_Area" localSheetId="12">'１２月'!$C$1:$AH$53,'１２月'!$C$55:$AH$111</definedName>
    <definedName name="_xlnm.Print_Area" localSheetId="13">'１月'!$C$1:$AH$53,'１月'!$C$55:$AH$110</definedName>
    <definedName name="_xlnm.Print_Area" localSheetId="14">'２月'!$C$1:$AH$53,'２月'!$C$55:$AH$110</definedName>
    <definedName name="_xlnm.Print_Area" localSheetId="15">'３月'!$C$1:$AH$53,'３月'!$C$55:$AH$111</definedName>
    <definedName name="_xlnm.Print_Area" localSheetId="4">'４月'!$C$1:$AH$53,'４月'!$C$55:$AH$110</definedName>
    <definedName name="_xlnm.Print_Area" localSheetId="5">'５月'!$C$1:$AH$53,'５月'!$C$55:$AH$110</definedName>
    <definedName name="_xlnm.Print_Area" localSheetId="6">'６月'!$C$1:$AH$53,'６月'!$C$55:$AH$110</definedName>
    <definedName name="_xlnm.Print_Area" localSheetId="7">'７月'!$C$1:$AH$53,'７月'!$C$55:$AH$111</definedName>
    <definedName name="_xlnm.Print_Area" localSheetId="8">'８月'!$C$1:$AH$53,'８月'!$C$55:$AH$110</definedName>
    <definedName name="_xlnm.Print_Area" localSheetId="9">'９月'!$C$1:$AH$53,'９月'!$C$55:$AH$110</definedName>
    <definedName name="_xlnm.Print_Area" localSheetId="3">年間!$B$1:$S$190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2" l="1"/>
  <c r="L95" i="17"/>
  <c r="L86" i="17"/>
  <c r="L85" i="17"/>
  <c r="L84" i="17"/>
  <c r="L83" i="17"/>
  <c r="L82" i="17"/>
  <c r="L81" i="17"/>
  <c r="L65" i="17"/>
  <c r="L64" i="17"/>
  <c r="L62" i="17"/>
  <c r="L61" i="17"/>
  <c r="L59" i="17"/>
  <c r="L53" i="17"/>
  <c r="L47" i="17"/>
  <c r="L44" i="17"/>
  <c r="L41" i="17"/>
  <c r="L40" i="17"/>
  <c r="L39" i="17"/>
  <c r="L38" i="17"/>
  <c r="L37" i="17"/>
  <c r="L36" i="17"/>
  <c r="L32" i="17"/>
  <c r="L29" i="17"/>
  <c r="L26" i="17"/>
  <c r="L25" i="17"/>
  <c r="L23" i="17"/>
  <c r="L20" i="17"/>
  <c r="L19" i="17"/>
  <c r="L18" i="17"/>
  <c r="L17" i="17"/>
  <c r="L16" i="17"/>
  <c r="L15" i="17"/>
  <c r="L73" i="20"/>
  <c r="V116" i="20"/>
  <c r="U116" i="20"/>
  <c r="T116" i="20"/>
  <c r="S116" i="20"/>
  <c r="R116" i="20"/>
  <c r="Q116" i="20"/>
  <c r="Q117" i="20"/>
  <c r="Q120" i="14"/>
  <c r="L52" i="14"/>
  <c r="L79" i="17"/>
  <c r="AF102" i="14"/>
  <c r="AB102" i="14"/>
  <c r="AB103" i="14" s="1"/>
  <c r="Z102" i="14"/>
  <c r="Z103" i="14"/>
  <c r="AG108" i="14"/>
  <c r="AE108" i="14"/>
  <c r="AC108" i="14"/>
  <c r="AA108" i="14"/>
  <c r="Y108" i="14"/>
  <c r="AC108" i="27"/>
  <c r="Y108" i="27"/>
  <c r="Y109" i="14" s="1"/>
  <c r="AG108" i="26"/>
  <c r="AE108" i="26"/>
  <c r="Y108" i="26"/>
  <c r="AG108" i="21"/>
  <c r="AE108" i="21"/>
  <c r="AE109" i="25" s="1"/>
  <c r="AC108" i="21"/>
  <c r="AA108" i="21"/>
  <c r="Y108" i="21"/>
  <c r="AG108" i="25"/>
  <c r="AC108" i="25"/>
  <c r="AA108" i="25"/>
  <c r="Y108" i="25"/>
  <c r="Y108" i="24"/>
  <c r="Y108" i="23"/>
  <c r="Y108" i="22"/>
  <c r="AG108" i="22"/>
  <c r="AA108" i="22"/>
  <c r="Y108" i="20"/>
  <c r="AG108" i="20"/>
  <c r="AE108" i="20"/>
  <c r="AC108" i="20"/>
  <c r="AA108" i="20"/>
  <c r="Y108" i="19"/>
  <c r="AA108" i="18"/>
  <c r="Y108" i="18"/>
  <c r="AG108" i="17"/>
  <c r="AE108" i="17"/>
  <c r="AC108" i="17"/>
  <c r="AA108" i="17"/>
  <c r="Y108" i="17"/>
  <c r="L45" i="14"/>
  <c r="L66" i="14"/>
  <c r="L64" i="14"/>
  <c r="L21" i="14"/>
  <c r="L45" i="27"/>
  <c r="L66" i="27"/>
  <c r="L57" i="26"/>
  <c r="L51" i="26"/>
  <c r="L67" i="25"/>
  <c r="L66" i="25"/>
  <c r="L63" i="25"/>
  <c r="L48" i="24"/>
  <c r="L45" i="24"/>
  <c r="L61" i="23"/>
  <c r="L57" i="23"/>
  <c r="L66" i="22"/>
  <c r="L48" i="21"/>
  <c r="L51" i="21"/>
  <c r="L63" i="20"/>
  <c r="L61" i="20"/>
  <c r="L60" i="20"/>
  <c r="L45" i="19"/>
  <c r="L66" i="19"/>
  <c r="L51" i="20"/>
  <c r="L60" i="23"/>
  <c r="L49" i="20"/>
  <c r="L79" i="25"/>
  <c r="L13" i="14"/>
  <c r="L62" i="14"/>
  <c r="L42" i="18"/>
  <c r="L13" i="27"/>
  <c r="L10" i="25"/>
  <c r="L71" i="23"/>
  <c r="L4" i="23"/>
  <c r="L52" i="22"/>
  <c r="L35" i="19"/>
  <c r="L31" i="14"/>
  <c r="L10" i="14"/>
  <c r="L75" i="27"/>
  <c r="L51" i="27"/>
  <c r="L30" i="27"/>
  <c r="L9" i="27"/>
  <c r="L84" i="26"/>
  <c r="L64" i="26"/>
  <c r="L40" i="26"/>
  <c r="L73" i="25"/>
  <c r="L48" i="25"/>
  <c r="L28" i="25"/>
  <c r="L79" i="24"/>
  <c r="L79" i="27"/>
  <c r="L84" i="21"/>
  <c r="L6" i="22"/>
  <c r="L22" i="18"/>
  <c r="L68" i="24"/>
  <c r="L61" i="14"/>
  <c r="L78" i="27"/>
  <c r="L57" i="27"/>
  <c r="L12" i="27"/>
  <c r="L19" i="26"/>
  <c r="L39" i="26"/>
  <c r="L42" i="26"/>
  <c r="L66" i="26"/>
  <c r="L21" i="26"/>
  <c r="L60" i="25"/>
  <c r="L36" i="25"/>
  <c r="L16" i="25"/>
  <c r="L67" i="24"/>
  <c r="L42" i="24"/>
  <c r="L96" i="23"/>
  <c r="L76" i="23"/>
  <c r="L15" i="25"/>
  <c r="L6" i="25"/>
  <c r="L9" i="25"/>
  <c r="L51" i="25"/>
  <c r="L61" i="24"/>
  <c r="L57" i="19"/>
  <c r="L10" i="19"/>
  <c r="L34" i="24"/>
  <c r="L33" i="24"/>
  <c r="L38" i="24"/>
  <c r="L12" i="24"/>
  <c r="L66" i="23"/>
  <c r="L42" i="23"/>
  <c r="L21" i="23"/>
  <c r="L90" i="23"/>
  <c r="L70" i="23"/>
  <c r="L8" i="20"/>
  <c r="L40" i="19"/>
  <c r="L65" i="19"/>
  <c r="L85" i="19"/>
  <c r="L79" i="19"/>
  <c r="L62" i="19"/>
  <c r="L61" i="19"/>
  <c r="L17" i="19"/>
  <c r="L20" i="19"/>
  <c r="L43" i="18"/>
  <c r="L88" i="18"/>
  <c r="L76" i="22"/>
  <c r="L9" i="22"/>
  <c r="L31" i="22"/>
  <c r="L13" i="19"/>
  <c r="L7" i="20"/>
  <c r="L66" i="24"/>
  <c r="L64" i="24"/>
  <c r="L11" i="14"/>
  <c r="L8" i="23"/>
  <c r="L11" i="19"/>
  <c r="L80" i="27"/>
  <c r="L14" i="19"/>
  <c r="L33" i="19"/>
  <c r="L36" i="27"/>
  <c r="L15" i="27"/>
  <c r="L90" i="26"/>
  <c r="L45" i="26"/>
  <c r="L69" i="26"/>
  <c r="L24" i="26"/>
  <c r="L34" i="25"/>
  <c r="L57" i="25"/>
  <c r="L12" i="25"/>
  <c r="L39" i="24"/>
  <c r="L63" i="24"/>
  <c r="L18" i="24"/>
  <c r="L93" i="23"/>
  <c r="L87" i="23"/>
  <c r="L72" i="23"/>
  <c r="L57" i="22"/>
  <c r="L93" i="22"/>
  <c r="L48" i="22"/>
  <c r="L30" i="22"/>
  <c r="L27" i="22"/>
  <c r="L33" i="22"/>
  <c r="L3" i="22"/>
  <c r="L48" i="20"/>
  <c r="L25" i="20"/>
  <c r="L90" i="18"/>
  <c r="L46" i="20"/>
  <c r="L9" i="20"/>
  <c r="L82" i="19"/>
  <c r="L3" i="20"/>
  <c r="L81" i="19"/>
  <c r="L75" i="19"/>
  <c r="L51" i="19"/>
  <c r="L30" i="19"/>
  <c r="L36" i="19"/>
  <c r="L22" i="17"/>
  <c r="L6" i="19"/>
  <c r="L9" i="19"/>
  <c r="L16" i="19"/>
  <c r="L84" i="18"/>
  <c r="L72" i="18"/>
  <c r="L69" i="18"/>
  <c r="L64" i="18"/>
  <c r="L40" i="18"/>
  <c r="L39" i="18"/>
  <c r="L87" i="18"/>
  <c r="L94" i="17"/>
  <c r="L5" i="18"/>
  <c r="L74" i="17"/>
  <c r="L5" i="20"/>
  <c r="L34" i="17"/>
  <c r="L22" i="20"/>
  <c r="L52" i="19"/>
  <c r="L36" i="18"/>
  <c r="L89" i="17"/>
  <c r="L80" i="17"/>
  <c r="L4" i="18"/>
  <c r="L51" i="14"/>
  <c r="L48" i="14"/>
  <c r="L39" i="14"/>
  <c r="L36" i="14"/>
  <c r="L33" i="14"/>
  <c r="L30" i="14"/>
  <c r="L27" i="14"/>
  <c r="L18" i="14"/>
  <c r="L15" i="14"/>
  <c r="L12" i="14"/>
  <c r="L9" i="14"/>
  <c r="L6" i="14"/>
  <c r="L75" i="25"/>
  <c r="L72" i="25"/>
  <c r="L69" i="25"/>
  <c r="L85" i="24"/>
  <c r="L87" i="24"/>
  <c r="L81" i="24"/>
  <c r="L78" i="24"/>
  <c r="L48" i="23"/>
  <c r="L3" i="23"/>
  <c r="L38" i="18"/>
  <c r="L23" i="18"/>
  <c r="L78" i="22"/>
  <c r="L75" i="22"/>
  <c r="L65" i="22"/>
  <c r="L64" i="22"/>
  <c r="L58" i="22"/>
  <c r="L91" i="21"/>
  <c r="L45" i="20"/>
  <c r="L42" i="20"/>
  <c r="L27" i="20"/>
  <c r="L33" i="20"/>
  <c r="L30" i="20"/>
  <c r="L24" i="20"/>
  <c r="L21" i="20"/>
  <c r="L51" i="18"/>
  <c r="L28" i="18"/>
  <c r="L21" i="18"/>
  <c r="L7" i="18"/>
  <c r="L63" i="17"/>
  <c r="L60" i="17"/>
  <c r="L22" i="23"/>
  <c r="L34" i="19"/>
  <c r="L88" i="17"/>
  <c r="L87" i="17"/>
  <c r="L71" i="17"/>
  <c r="L58" i="17"/>
  <c r="L48" i="17"/>
  <c r="L45" i="17"/>
  <c r="L35" i="17"/>
  <c r="L33" i="17"/>
  <c r="L42" i="17"/>
  <c r="L24" i="17"/>
  <c r="L21" i="17"/>
  <c r="L14" i="17"/>
  <c r="L13" i="17"/>
  <c r="L12" i="17"/>
  <c r="L11" i="17"/>
  <c r="L10" i="17"/>
  <c r="L9" i="17"/>
  <c r="L7" i="17"/>
  <c r="L8" i="17"/>
  <c r="L6" i="17"/>
  <c r="L5" i="17"/>
  <c r="L4" i="17"/>
  <c r="L3" i="17"/>
  <c r="L68" i="17"/>
  <c r="L37" i="24"/>
  <c r="L81" i="27"/>
  <c r="L93" i="17"/>
  <c r="L37" i="18"/>
  <c r="L87" i="26"/>
  <c r="L15" i="24"/>
  <c r="L51" i="22"/>
  <c r="L6" i="20"/>
  <c r="L59" i="19"/>
  <c r="L27" i="18"/>
  <c r="L19" i="19"/>
  <c r="L39" i="19"/>
  <c r="L64" i="19"/>
  <c r="L84" i="19"/>
  <c r="L12" i="20"/>
  <c r="L36" i="22"/>
  <c r="L60" i="22"/>
  <c r="L81" i="22"/>
  <c r="L82" i="22"/>
  <c r="L36" i="24"/>
  <c r="L60" i="24"/>
  <c r="L58" i="19"/>
  <c r="L12" i="19"/>
  <c r="L63" i="19"/>
  <c r="L60" i="19"/>
  <c r="L82" i="26"/>
  <c r="L93" i="18"/>
  <c r="L4" i="20"/>
  <c r="L75" i="23"/>
  <c r="L61" i="18"/>
  <c r="L67" i="17"/>
  <c r="L52" i="17"/>
  <c r="L49" i="17"/>
  <c r="L46" i="17"/>
  <c r="L43" i="17"/>
  <c r="AG102" i="14"/>
  <c r="Z102" i="17"/>
  <c r="L90" i="20"/>
  <c r="L87" i="20"/>
  <c r="L78" i="20"/>
  <c r="L75" i="20"/>
  <c r="L72" i="20"/>
  <c r="L69" i="20"/>
  <c r="L81" i="18"/>
  <c r="L3" i="18"/>
  <c r="L77" i="17"/>
  <c r="L30" i="17"/>
  <c r="L31" i="17"/>
  <c r="L28" i="17"/>
  <c r="L66" i="17"/>
  <c r="L30" i="24"/>
  <c r="L24" i="24"/>
  <c r="L22" i="24"/>
  <c r="M155" i="2"/>
  <c r="L63" i="26"/>
  <c r="L84" i="24"/>
  <c r="L82" i="23"/>
  <c r="L81" i="23"/>
  <c r="L78" i="23"/>
  <c r="L69" i="22"/>
  <c r="L63" i="22"/>
  <c r="L78" i="19"/>
  <c r="L78" i="18"/>
  <c r="L18" i="26"/>
  <c r="L33" i="25"/>
  <c r="L30" i="25"/>
  <c r="L27" i="25"/>
  <c r="L60" i="18"/>
  <c r="L57" i="18"/>
  <c r="L78" i="17"/>
  <c r="L76" i="17"/>
  <c r="L73" i="17"/>
  <c r="L70" i="17"/>
  <c r="L69" i="17"/>
  <c r="L18" i="19"/>
  <c r="L15" i="19"/>
  <c r="L66" i="18"/>
  <c r="L63" i="18"/>
  <c r="L57" i="17"/>
  <c r="L72" i="17"/>
  <c r="L69" i="23"/>
  <c r="L45" i="23"/>
  <c r="L60" i="14"/>
  <c r="L57" i="14"/>
  <c r="L57" i="24"/>
  <c r="L51" i="24"/>
  <c r="L90" i="21"/>
  <c r="L27" i="17"/>
  <c r="L75" i="17"/>
  <c r="L63" i="23"/>
  <c r="L21" i="24"/>
  <c r="L96" i="25"/>
  <c r="L24" i="21"/>
  <c r="L21" i="21"/>
  <c r="L18" i="21"/>
  <c r="L15" i="21"/>
  <c r="L57" i="20"/>
  <c r="L63" i="14"/>
  <c r="L72" i="27"/>
  <c r="L33" i="27"/>
  <c r="L36" i="26"/>
  <c r="L15" i="26"/>
  <c r="L3" i="26"/>
  <c r="L78" i="25"/>
  <c r="L75" i="24"/>
  <c r="L72" i="24"/>
  <c r="L9" i="24"/>
  <c r="L39" i="23"/>
  <c r="L72" i="22"/>
  <c r="L45" i="22"/>
  <c r="L18" i="22"/>
  <c r="L15" i="22"/>
  <c r="L12" i="22"/>
  <c r="L33" i="21"/>
  <c r="L66" i="20"/>
  <c r="L72" i="19"/>
  <c r="L6" i="18"/>
  <c r="L18" i="18"/>
  <c r="L15" i="18"/>
  <c r="L12" i="18"/>
  <c r="L9" i="18"/>
  <c r="L90" i="17"/>
  <c r="L51" i="17"/>
  <c r="H102" i="17"/>
  <c r="H102" i="18"/>
  <c r="H102" i="19"/>
  <c r="H102" i="20"/>
  <c r="F102" i="17"/>
  <c r="F112" i="17" s="1"/>
  <c r="H4" i="28" s="1"/>
  <c r="F102" i="18"/>
  <c r="F102" i="19"/>
  <c r="F102" i="20"/>
  <c r="H102" i="21"/>
  <c r="H102" i="22"/>
  <c r="H102" i="23"/>
  <c r="H102" i="24"/>
  <c r="G112" i="24" s="1"/>
  <c r="P7" i="28" s="1"/>
  <c r="H102" i="25"/>
  <c r="G113" i="25" s="1"/>
  <c r="Q7" i="28" s="1"/>
  <c r="F102" i="21"/>
  <c r="F102" i="22"/>
  <c r="F102" i="23"/>
  <c r="F102" i="24"/>
  <c r="F112" i="24" s="1"/>
  <c r="P4" i="28" s="1"/>
  <c r="F102" i="25"/>
  <c r="H102" i="26"/>
  <c r="H108" i="27" s="1"/>
  <c r="H102" i="27"/>
  <c r="H102" i="14"/>
  <c r="F102" i="26"/>
  <c r="F102" i="27"/>
  <c r="F102" i="14"/>
  <c r="F108" i="14"/>
  <c r="F111" i="14" s="1"/>
  <c r="J102" i="21"/>
  <c r="J102" i="22"/>
  <c r="J102" i="23"/>
  <c r="J102" i="24"/>
  <c r="J102" i="25"/>
  <c r="N102" i="17"/>
  <c r="N102" i="18"/>
  <c r="N102" i="19"/>
  <c r="N102" i="20"/>
  <c r="K113" i="20" s="1"/>
  <c r="K19" i="28" s="1"/>
  <c r="N102" i="21"/>
  <c r="N102" i="22"/>
  <c r="N102" i="23"/>
  <c r="N108" i="23" s="1"/>
  <c r="N102" i="24"/>
  <c r="N102" i="25"/>
  <c r="N102" i="26"/>
  <c r="N108" i="26" s="1"/>
  <c r="N102" i="27"/>
  <c r="N102" i="14"/>
  <c r="M102" i="17"/>
  <c r="M108" i="17" s="1"/>
  <c r="M102" i="18"/>
  <c r="J112" i="18" s="1"/>
  <c r="I16" i="28" s="1"/>
  <c r="M102" i="19"/>
  <c r="J112" i="19" s="1"/>
  <c r="J16" i="28" s="1"/>
  <c r="M102" i="20"/>
  <c r="J113" i="20" s="1"/>
  <c r="K16" i="28" s="1"/>
  <c r="M102" i="21"/>
  <c r="M102" i="22"/>
  <c r="M102" i="23"/>
  <c r="J112" i="23" s="1"/>
  <c r="O16" i="28" s="1"/>
  <c r="M102" i="24"/>
  <c r="M108" i="24" s="1"/>
  <c r="M102" i="25"/>
  <c r="J113" i="25" s="1"/>
  <c r="Q16" i="28" s="1"/>
  <c r="M102" i="26"/>
  <c r="M108" i="14" s="1"/>
  <c r="M111" i="14" s="1"/>
  <c r="M102" i="27"/>
  <c r="M102" i="14"/>
  <c r="L102" i="17"/>
  <c r="L102" i="18"/>
  <c r="L102" i="19"/>
  <c r="L102" i="20"/>
  <c r="I113" i="20" s="1"/>
  <c r="K13" i="28" s="1"/>
  <c r="L102" i="21"/>
  <c r="L102" i="22"/>
  <c r="L102" i="23"/>
  <c r="L102" i="24"/>
  <c r="I112" i="24" s="1"/>
  <c r="P13" i="28" s="1"/>
  <c r="L102" i="25"/>
  <c r="L102" i="26"/>
  <c r="L108" i="14" s="1"/>
  <c r="L111" i="14" s="1"/>
  <c r="L102" i="27"/>
  <c r="L102" i="14"/>
  <c r="J102" i="17"/>
  <c r="H112" i="17" s="1"/>
  <c r="H10" i="28" s="1"/>
  <c r="J102" i="18"/>
  <c r="J102" i="19"/>
  <c r="J102" i="20"/>
  <c r="J102" i="26"/>
  <c r="J108" i="14" s="1"/>
  <c r="J111" i="14" s="1"/>
  <c r="J102" i="27"/>
  <c r="J102" i="14"/>
  <c r="L1" i="14"/>
  <c r="L1" i="27"/>
  <c r="L1" i="26"/>
  <c r="L1" i="25"/>
  <c r="L1" i="24"/>
  <c r="L1" i="23"/>
  <c r="L1" i="22"/>
  <c r="L1" i="21"/>
  <c r="L1" i="20"/>
  <c r="L1" i="19"/>
  <c r="L1" i="18"/>
  <c r="L1" i="17"/>
  <c r="D1" i="2"/>
  <c r="R188" i="2"/>
  <c r="AF102" i="22"/>
  <c r="AB102" i="22"/>
  <c r="D3" i="14"/>
  <c r="D6" i="14"/>
  <c r="D9" i="14"/>
  <c r="D12" i="14"/>
  <c r="D15" i="14"/>
  <c r="D18" i="14"/>
  <c r="D21" i="14"/>
  <c r="D24" i="14"/>
  <c r="D27" i="14"/>
  <c r="D30" i="14"/>
  <c r="D33" i="14"/>
  <c r="D36" i="14"/>
  <c r="D39" i="14"/>
  <c r="D42" i="14"/>
  <c r="D45" i="14"/>
  <c r="D48" i="14"/>
  <c r="D51" i="14"/>
  <c r="D57" i="14"/>
  <c r="D60" i="14"/>
  <c r="D63" i="14"/>
  <c r="D66" i="14"/>
  <c r="D69" i="14"/>
  <c r="D72" i="14"/>
  <c r="D75" i="14"/>
  <c r="D78" i="14"/>
  <c r="D81" i="14"/>
  <c r="D84" i="14"/>
  <c r="D87" i="14"/>
  <c r="D90" i="14"/>
  <c r="D93" i="14"/>
  <c r="D96" i="14"/>
  <c r="D3" i="26"/>
  <c r="D6" i="26"/>
  <c r="D9" i="26"/>
  <c r="D12" i="26"/>
  <c r="D15" i="26"/>
  <c r="D18" i="26"/>
  <c r="D21" i="26"/>
  <c r="D24" i="26"/>
  <c r="D27" i="26"/>
  <c r="D30" i="26"/>
  <c r="D33" i="26"/>
  <c r="D36" i="26"/>
  <c r="D39" i="26"/>
  <c r="D42" i="26"/>
  <c r="D45" i="26"/>
  <c r="D48" i="26"/>
  <c r="D51" i="26"/>
  <c r="D57" i="26"/>
  <c r="D60" i="26"/>
  <c r="D63" i="26"/>
  <c r="D66" i="26"/>
  <c r="D69" i="26"/>
  <c r="D72" i="26"/>
  <c r="D75" i="26"/>
  <c r="D78" i="26"/>
  <c r="D81" i="26"/>
  <c r="D84" i="26"/>
  <c r="D87" i="26"/>
  <c r="D90" i="26"/>
  <c r="D93" i="26"/>
  <c r="D96" i="26"/>
  <c r="AC108" i="26"/>
  <c r="AA108" i="26"/>
  <c r="AA109" i="14" s="1"/>
  <c r="D3" i="25"/>
  <c r="D6" i="25"/>
  <c r="D9" i="25"/>
  <c r="D12" i="25"/>
  <c r="D15" i="25"/>
  <c r="D18" i="25"/>
  <c r="D21" i="25"/>
  <c r="D24" i="25"/>
  <c r="D27" i="25"/>
  <c r="D30" i="25"/>
  <c r="D33" i="25"/>
  <c r="D36" i="25"/>
  <c r="D39" i="25"/>
  <c r="D42" i="25"/>
  <c r="D45" i="25"/>
  <c r="D48" i="25"/>
  <c r="D51" i="25"/>
  <c r="D57" i="25"/>
  <c r="D60" i="25"/>
  <c r="D63" i="25"/>
  <c r="D66" i="25"/>
  <c r="D69" i="25"/>
  <c r="D72" i="25"/>
  <c r="D75" i="25"/>
  <c r="D78" i="25"/>
  <c r="D81" i="25"/>
  <c r="D84" i="25"/>
  <c r="D87" i="25"/>
  <c r="D90" i="25"/>
  <c r="D93" i="25"/>
  <c r="D96" i="25"/>
  <c r="AE108" i="25"/>
  <c r="D3" i="24"/>
  <c r="D6" i="24"/>
  <c r="D9" i="24"/>
  <c r="D12" i="24"/>
  <c r="D15" i="24"/>
  <c r="D18" i="24"/>
  <c r="D21" i="24"/>
  <c r="D24" i="24"/>
  <c r="D27" i="24"/>
  <c r="D30" i="24"/>
  <c r="D33" i="24"/>
  <c r="D36" i="24"/>
  <c r="D39" i="24"/>
  <c r="D42" i="24"/>
  <c r="D45" i="24"/>
  <c r="D48" i="24"/>
  <c r="D51" i="24"/>
  <c r="D57" i="24"/>
  <c r="D60" i="24"/>
  <c r="D63" i="24"/>
  <c r="D66" i="24"/>
  <c r="D69" i="24"/>
  <c r="D72" i="24"/>
  <c r="D75" i="24"/>
  <c r="D78" i="24"/>
  <c r="D81" i="24"/>
  <c r="D84" i="24"/>
  <c r="D87" i="24"/>
  <c r="D90" i="24"/>
  <c r="D93" i="24"/>
  <c r="AG108" i="24"/>
  <c r="D3" i="23"/>
  <c r="D6" i="23"/>
  <c r="D9" i="23"/>
  <c r="D12" i="23"/>
  <c r="D15" i="23"/>
  <c r="D18" i="23"/>
  <c r="D21" i="23"/>
  <c r="D24" i="23"/>
  <c r="D27" i="23"/>
  <c r="D30" i="23"/>
  <c r="D33" i="23"/>
  <c r="D36" i="23"/>
  <c r="D39" i="23"/>
  <c r="D42" i="23"/>
  <c r="D45" i="23"/>
  <c r="D48" i="23"/>
  <c r="D51" i="23"/>
  <c r="D57" i="23"/>
  <c r="D60" i="23"/>
  <c r="D63" i="23"/>
  <c r="D66" i="23"/>
  <c r="D69" i="23"/>
  <c r="D72" i="23"/>
  <c r="D75" i="23"/>
  <c r="D78" i="23"/>
  <c r="D81" i="23"/>
  <c r="D84" i="23"/>
  <c r="D87" i="23"/>
  <c r="D90" i="23"/>
  <c r="D93" i="23"/>
  <c r="D96" i="23"/>
  <c r="D3" i="22"/>
  <c r="D6" i="22"/>
  <c r="D9" i="22"/>
  <c r="D12" i="22"/>
  <c r="D15" i="22"/>
  <c r="D18" i="22"/>
  <c r="D21" i="22"/>
  <c r="D24" i="22"/>
  <c r="D27" i="22"/>
  <c r="D30" i="22"/>
  <c r="D33" i="22"/>
  <c r="D36" i="22"/>
  <c r="D39" i="22"/>
  <c r="D42" i="22"/>
  <c r="D45" i="22"/>
  <c r="D48" i="22"/>
  <c r="D51" i="22"/>
  <c r="D57" i="22"/>
  <c r="D60" i="22"/>
  <c r="D63" i="22"/>
  <c r="D66" i="22"/>
  <c r="D69" i="22"/>
  <c r="D72" i="22"/>
  <c r="D75" i="22"/>
  <c r="D78" i="22"/>
  <c r="D81" i="22"/>
  <c r="D84" i="22"/>
  <c r="D87" i="22"/>
  <c r="D90" i="22"/>
  <c r="D93" i="22"/>
  <c r="D3" i="21"/>
  <c r="D6" i="21"/>
  <c r="D9" i="21"/>
  <c r="D12" i="21"/>
  <c r="D15" i="21"/>
  <c r="D18" i="21"/>
  <c r="D21" i="21"/>
  <c r="D24" i="21"/>
  <c r="D27" i="21"/>
  <c r="D30" i="21"/>
  <c r="D33" i="21"/>
  <c r="D36" i="21"/>
  <c r="D39" i="21"/>
  <c r="D42" i="21"/>
  <c r="D45" i="21"/>
  <c r="D48" i="21"/>
  <c r="D51" i="21"/>
  <c r="D57" i="21"/>
  <c r="D60" i="21"/>
  <c r="D63" i="21"/>
  <c r="D66" i="21"/>
  <c r="D69" i="21"/>
  <c r="D72" i="21"/>
  <c r="D75" i="21"/>
  <c r="D78" i="21"/>
  <c r="D81" i="21"/>
  <c r="D84" i="21"/>
  <c r="D87" i="21"/>
  <c r="D90" i="21"/>
  <c r="D93" i="21"/>
  <c r="D96" i="21"/>
  <c r="D3" i="20"/>
  <c r="D6" i="20"/>
  <c r="D9" i="20"/>
  <c r="D12" i="20"/>
  <c r="D15" i="20"/>
  <c r="D18" i="20"/>
  <c r="D21" i="20"/>
  <c r="D24" i="20"/>
  <c r="D27" i="20"/>
  <c r="D30" i="20"/>
  <c r="D33" i="20"/>
  <c r="D36" i="20"/>
  <c r="D39" i="20"/>
  <c r="D42" i="20"/>
  <c r="D45" i="20"/>
  <c r="D48" i="20"/>
  <c r="D51" i="20"/>
  <c r="D57" i="20"/>
  <c r="D60" i="20"/>
  <c r="D63" i="20"/>
  <c r="D66" i="20"/>
  <c r="D69" i="20"/>
  <c r="D72" i="20"/>
  <c r="D75" i="20"/>
  <c r="D78" i="20"/>
  <c r="D81" i="20"/>
  <c r="D84" i="20"/>
  <c r="D87" i="20"/>
  <c r="D90" i="20"/>
  <c r="D93" i="20"/>
  <c r="D96" i="20"/>
  <c r="D3" i="18"/>
  <c r="D6" i="18"/>
  <c r="D9" i="18"/>
  <c r="D12" i="18"/>
  <c r="D15" i="18"/>
  <c r="D18" i="18"/>
  <c r="D21" i="18"/>
  <c r="D24" i="18"/>
  <c r="D27" i="18"/>
  <c r="D30" i="18"/>
  <c r="D33" i="18"/>
  <c r="D36" i="18"/>
  <c r="D39" i="18"/>
  <c r="D42" i="18"/>
  <c r="D45" i="18"/>
  <c r="D48" i="18"/>
  <c r="D51" i="18"/>
  <c r="D57" i="18"/>
  <c r="D60" i="18"/>
  <c r="D63" i="18"/>
  <c r="D66" i="18"/>
  <c r="D69" i="18"/>
  <c r="D72" i="18"/>
  <c r="D75" i="18"/>
  <c r="D78" i="18"/>
  <c r="D81" i="18"/>
  <c r="D84" i="18"/>
  <c r="D87" i="18"/>
  <c r="D90" i="18"/>
  <c r="D93" i="18"/>
  <c r="D96" i="18"/>
  <c r="AG108" i="18"/>
  <c r="AE108" i="18"/>
  <c r="D3" i="17"/>
  <c r="D6" i="17"/>
  <c r="D9" i="17"/>
  <c r="D12" i="17"/>
  <c r="D15" i="17"/>
  <c r="D18" i="17"/>
  <c r="D21" i="17"/>
  <c r="D24" i="17"/>
  <c r="D27" i="17"/>
  <c r="D30" i="17"/>
  <c r="D33" i="17"/>
  <c r="D36" i="17"/>
  <c r="D39" i="17"/>
  <c r="D42" i="17"/>
  <c r="D45" i="17"/>
  <c r="D48" i="17"/>
  <c r="D51" i="17"/>
  <c r="D57" i="17"/>
  <c r="D60" i="17"/>
  <c r="D63" i="17"/>
  <c r="D66" i="17"/>
  <c r="D69" i="17"/>
  <c r="D72" i="17"/>
  <c r="D75" i="17"/>
  <c r="D78" i="17"/>
  <c r="D81" i="17"/>
  <c r="D84" i="17"/>
  <c r="D87" i="17"/>
  <c r="D90" i="17"/>
  <c r="D93" i="17"/>
  <c r="D3" i="27"/>
  <c r="D6" i="27"/>
  <c r="D9" i="27"/>
  <c r="D12" i="27"/>
  <c r="D15" i="27"/>
  <c r="D18" i="27"/>
  <c r="D21" i="27"/>
  <c r="D24" i="27"/>
  <c r="D27" i="27"/>
  <c r="D30" i="27"/>
  <c r="D33" i="27"/>
  <c r="D36" i="27"/>
  <c r="D39" i="27"/>
  <c r="D42" i="27"/>
  <c r="D45" i="27"/>
  <c r="D48" i="27"/>
  <c r="D51" i="27"/>
  <c r="D57" i="27"/>
  <c r="D60" i="27"/>
  <c r="D63" i="27"/>
  <c r="D66" i="27"/>
  <c r="D69" i="27"/>
  <c r="D72" i="27"/>
  <c r="D75" i="27"/>
  <c r="D78" i="27"/>
  <c r="D81" i="27"/>
  <c r="D84" i="27"/>
  <c r="D87" i="27"/>
  <c r="I45" i="29"/>
  <c r="H45" i="29"/>
  <c r="G45" i="29"/>
  <c r="F45" i="29"/>
  <c r="E45" i="29"/>
  <c r="D45" i="29"/>
  <c r="I44" i="29"/>
  <c r="H44" i="29"/>
  <c r="G44" i="29"/>
  <c r="F44" i="29"/>
  <c r="E44" i="29"/>
  <c r="D44" i="29"/>
  <c r="I43" i="29"/>
  <c r="H43" i="29"/>
  <c r="G43" i="29"/>
  <c r="F43" i="29"/>
  <c r="E43" i="29"/>
  <c r="D43" i="29"/>
  <c r="E21" i="29"/>
  <c r="F21" i="29"/>
  <c r="F50" i="29"/>
  <c r="G21" i="29"/>
  <c r="H21" i="29"/>
  <c r="I21" i="29"/>
  <c r="D21" i="29"/>
  <c r="E20" i="29"/>
  <c r="F20" i="29"/>
  <c r="F49" i="29"/>
  <c r="G20" i="29"/>
  <c r="H20" i="29"/>
  <c r="H49" i="29"/>
  <c r="I20" i="29"/>
  <c r="D20" i="29"/>
  <c r="E19" i="29"/>
  <c r="F19" i="29"/>
  <c r="F48" i="29"/>
  <c r="G19" i="29"/>
  <c r="H19" i="29"/>
  <c r="H48" i="29"/>
  <c r="I19" i="29"/>
  <c r="D19" i="29"/>
  <c r="G48" i="29"/>
  <c r="I49" i="29"/>
  <c r="E49" i="29"/>
  <c r="F52" i="29"/>
  <c r="I48" i="29"/>
  <c r="E48" i="29"/>
  <c r="G49" i="29"/>
  <c r="I50" i="29"/>
  <c r="H50" i="29"/>
  <c r="H52" i="29"/>
  <c r="D48" i="29"/>
  <c r="D50" i="29"/>
  <c r="E50" i="29"/>
  <c r="G50" i="29"/>
  <c r="D49" i="29"/>
  <c r="E52" i="29"/>
  <c r="I52" i="29"/>
  <c r="G52" i="29"/>
  <c r="D52" i="29"/>
  <c r="V128" i="14"/>
  <c r="V129" i="14"/>
  <c r="V130" i="14"/>
  <c r="V131" i="14"/>
  <c r="V132" i="14"/>
  <c r="U128" i="14"/>
  <c r="U129" i="14"/>
  <c r="U130" i="14"/>
  <c r="U131" i="14"/>
  <c r="U132" i="14"/>
  <c r="U122" i="14" s="1"/>
  <c r="T128" i="14"/>
  <c r="T129" i="14"/>
  <c r="T130" i="14"/>
  <c r="T131" i="14"/>
  <c r="T132" i="14"/>
  <c r="T122" i="14" s="1"/>
  <c r="S128" i="14"/>
  <c r="S129" i="14"/>
  <c r="S130" i="14"/>
  <c r="S131" i="14"/>
  <c r="S132" i="14"/>
  <c r="R128" i="14"/>
  <c r="R129" i="14"/>
  <c r="R130" i="14"/>
  <c r="R131" i="14"/>
  <c r="R132" i="14"/>
  <c r="Q128" i="14"/>
  <c r="Q129" i="14"/>
  <c r="Q130" i="14"/>
  <c r="Q131" i="14"/>
  <c r="Q132" i="14"/>
  <c r="R127" i="14"/>
  <c r="S127" i="14"/>
  <c r="T127" i="14"/>
  <c r="U127" i="14"/>
  <c r="U133" i="14" s="1"/>
  <c r="V127" i="14"/>
  <c r="V133" i="14" s="1"/>
  <c r="Q127" i="14"/>
  <c r="V115" i="25"/>
  <c r="V116" i="25"/>
  <c r="V117" i="25"/>
  <c r="V118" i="25"/>
  <c r="V119" i="25"/>
  <c r="U115" i="25"/>
  <c r="U116" i="25"/>
  <c r="U120" i="25" s="1"/>
  <c r="U117" i="25"/>
  <c r="U118" i="25"/>
  <c r="U119" i="25"/>
  <c r="T115" i="25"/>
  <c r="T116" i="25"/>
  <c r="T117" i="25"/>
  <c r="T118" i="25"/>
  <c r="T119" i="25"/>
  <c r="S115" i="25"/>
  <c r="S116" i="25"/>
  <c r="S117" i="25"/>
  <c r="S118" i="25"/>
  <c r="S119" i="25"/>
  <c r="R115" i="25"/>
  <c r="R116" i="25"/>
  <c r="R117" i="25"/>
  <c r="R118" i="25"/>
  <c r="R119" i="25"/>
  <c r="Q115" i="25"/>
  <c r="Q116" i="25"/>
  <c r="Q120" i="25" s="1"/>
  <c r="Q117" i="25"/>
  <c r="Q118" i="25"/>
  <c r="Q119" i="25"/>
  <c r="R114" i="25"/>
  <c r="S114" i="25"/>
  <c r="T114" i="25"/>
  <c r="T120" i="25" s="1"/>
  <c r="U114" i="25"/>
  <c r="V114" i="25"/>
  <c r="Q114" i="25"/>
  <c r="V115" i="20"/>
  <c r="V117" i="20"/>
  <c r="V120" i="14" s="1"/>
  <c r="V118" i="20"/>
  <c r="V121" i="14" s="1"/>
  <c r="V119" i="20"/>
  <c r="V122" i="14" s="1"/>
  <c r="U115" i="20"/>
  <c r="U118" i="14" s="1"/>
  <c r="U117" i="20"/>
  <c r="U120" i="14" s="1"/>
  <c r="U118" i="20"/>
  <c r="U119" i="20"/>
  <c r="T115" i="20"/>
  <c r="T118" i="14" s="1"/>
  <c r="T117" i="20"/>
  <c r="T120" i="14" s="1"/>
  <c r="T118" i="20"/>
  <c r="T119" i="20"/>
  <c r="S115" i="20"/>
  <c r="S118" i="14" s="1"/>
  <c r="S117" i="20"/>
  <c r="S120" i="14" s="1"/>
  <c r="S118" i="20"/>
  <c r="S121" i="14" s="1"/>
  <c r="S119" i="20"/>
  <c r="S122" i="14" s="1"/>
  <c r="R115" i="20"/>
  <c r="R117" i="20"/>
  <c r="R118" i="20"/>
  <c r="R121" i="14" s="1"/>
  <c r="R119" i="20"/>
  <c r="Q115" i="20"/>
  <c r="Q118" i="14" s="1"/>
  <c r="Q118" i="20"/>
  <c r="Q119" i="20"/>
  <c r="R114" i="20"/>
  <c r="S114" i="20"/>
  <c r="T114" i="20"/>
  <c r="U114" i="20"/>
  <c r="V114" i="20"/>
  <c r="Q114" i="20"/>
  <c r="V118" i="14"/>
  <c r="R120" i="14"/>
  <c r="Q121" i="14"/>
  <c r="R118" i="14"/>
  <c r="U121" i="14"/>
  <c r="G5" i="2"/>
  <c r="J55" i="2"/>
  <c r="J56" i="2"/>
  <c r="J58" i="2"/>
  <c r="J60" i="2"/>
  <c r="J61" i="2"/>
  <c r="J63" i="2"/>
  <c r="J69" i="2"/>
  <c r="J72" i="2"/>
  <c r="J75" i="2"/>
  <c r="J76" i="2"/>
  <c r="J79" i="2"/>
  <c r="J81" i="2"/>
  <c r="J54" i="2"/>
  <c r="S152" i="2"/>
  <c r="S153" i="2"/>
  <c r="S155" i="2"/>
  <c r="S156" i="2"/>
  <c r="S158" i="2"/>
  <c r="S149" i="2"/>
  <c r="S101" i="2"/>
  <c r="S104" i="2"/>
  <c r="S105" i="2"/>
  <c r="S106" i="2"/>
  <c r="S107" i="2"/>
  <c r="S108" i="2"/>
  <c r="S110" i="2"/>
  <c r="S113" i="2"/>
  <c r="S116" i="2"/>
  <c r="S122" i="2"/>
  <c r="S125" i="2"/>
  <c r="S126" i="2"/>
  <c r="S128" i="2"/>
  <c r="S131" i="2"/>
  <c r="S134" i="2"/>
  <c r="S140" i="2"/>
  <c r="S143" i="2"/>
  <c r="S146" i="2"/>
  <c r="S147" i="2"/>
  <c r="P158" i="2"/>
  <c r="P164" i="2"/>
  <c r="P167" i="2"/>
  <c r="P170" i="2"/>
  <c r="P171" i="2"/>
  <c r="P172" i="2"/>
  <c r="P173" i="2"/>
  <c r="P104" i="2"/>
  <c r="P107" i="2"/>
  <c r="P125" i="2"/>
  <c r="P128" i="2"/>
  <c r="P140" i="2"/>
  <c r="P146" i="2"/>
  <c r="M156" i="2"/>
  <c r="M174" i="2"/>
  <c r="M176" i="2"/>
  <c r="M149" i="2"/>
  <c r="M110" i="2"/>
  <c r="M113" i="2"/>
  <c r="M114" i="2"/>
  <c r="M131" i="2"/>
  <c r="M134" i="2"/>
  <c r="M135" i="2"/>
  <c r="M137" i="2"/>
  <c r="M146" i="2"/>
  <c r="M98" i="2"/>
  <c r="J152" i="2"/>
  <c r="J155" i="2"/>
  <c r="J158" i="2"/>
  <c r="J159" i="2"/>
  <c r="J161" i="2"/>
  <c r="J164" i="2"/>
  <c r="J165" i="2"/>
  <c r="J167" i="2"/>
  <c r="J170" i="2"/>
  <c r="J188" i="2"/>
  <c r="J101" i="2"/>
  <c r="J104" i="2"/>
  <c r="J110" i="2"/>
  <c r="J122" i="2"/>
  <c r="J123" i="2"/>
  <c r="J125" i="2"/>
  <c r="J129" i="2"/>
  <c r="J131" i="2"/>
  <c r="J143" i="2"/>
  <c r="J146" i="2"/>
  <c r="G152" i="2"/>
  <c r="G153" i="2"/>
  <c r="G156" i="2"/>
  <c r="G158" i="2"/>
  <c r="G159" i="2"/>
  <c r="G164" i="2"/>
  <c r="G167" i="2"/>
  <c r="G170" i="2"/>
  <c r="G171" i="2"/>
  <c r="G173" i="2"/>
  <c r="G176" i="2"/>
  <c r="G177" i="2"/>
  <c r="G179" i="2"/>
  <c r="G149" i="2"/>
  <c r="G104" i="2"/>
  <c r="G107" i="2"/>
  <c r="G110" i="2"/>
  <c r="G116" i="2"/>
  <c r="G117" i="2"/>
  <c r="G128" i="2"/>
  <c r="G129" i="2"/>
  <c r="G131" i="2"/>
  <c r="G132" i="2"/>
  <c r="G133" i="2"/>
  <c r="G137" i="2"/>
  <c r="G140" i="2"/>
  <c r="G143" i="2"/>
  <c r="G146" i="2"/>
  <c r="D152" i="2"/>
  <c r="D153" i="2"/>
  <c r="D155" i="2"/>
  <c r="D158" i="2"/>
  <c r="D161" i="2"/>
  <c r="D163" i="2"/>
  <c r="D167" i="2"/>
  <c r="D168" i="2"/>
  <c r="D170" i="2"/>
  <c r="D173" i="2"/>
  <c r="D174" i="2"/>
  <c r="D179" i="2"/>
  <c r="D182" i="2"/>
  <c r="D188" i="2"/>
  <c r="D149" i="2"/>
  <c r="D103" i="2"/>
  <c r="D116" i="2"/>
  <c r="D134" i="2"/>
  <c r="D137" i="2"/>
  <c r="D140" i="2"/>
  <c r="D143" i="2"/>
  <c r="D147" i="2"/>
  <c r="D98" i="2"/>
  <c r="S55" i="2"/>
  <c r="S57" i="2"/>
  <c r="S60" i="2"/>
  <c r="S61" i="2"/>
  <c r="S62" i="2"/>
  <c r="S63" i="2"/>
  <c r="S66" i="2"/>
  <c r="S69" i="2"/>
  <c r="S72" i="2"/>
  <c r="S73" i="2"/>
  <c r="S75" i="2"/>
  <c r="S78" i="2"/>
  <c r="S79" i="2"/>
  <c r="S90" i="2"/>
  <c r="S6" i="2"/>
  <c r="S12" i="2"/>
  <c r="S15" i="2"/>
  <c r="S18" i="2"/>
  <c r="S27" i="2"/>
  <c r="S30" i="2"/>
  <c r="S36" i="2"/>
  <c r="S45" i="2"/>
  <c r="S48" i="2"/>
  <c r="S51" i="2"/>
  <c r="S52" i="2"/>
  <c r="S3" i="2"/>
  <c r="P81" i="2"/>
  <c r="P87" i="2"/>
  <c r="P15" i="2"/>
  <c r="P18" i="2"/>
  <c r="P21" i="2"/>
  <c r="P24" i="2"/>
  <c r="P33" i="2"/>
  <c r="P48" i="2"/>
  <c r="P51" i="2"/>
  <c r="M60" i="2"/>
  <c r="M63" i="2"/>
  <c r="M66" i="2"/>
  <c r="M69" i="2"/>
  <c r="M70" i="2"/>
  <c r="M72" i="2"/>
  <c r="M75" i="2"/>
  <c r="M84" i="2"/>
  <c r="M57" i="2"/>
  <c r="M58" i="2"/>
  <c r="M54" i="2"/>
  <c r="M4" i="2"/>
  <c r="M5" i="2"/>
  <c r="M6" i="2"/>
  <c r="M7" i="2"/>
  <c r="M12" i="2"/>
  <c r="M22" i="2"/>
  <c r="M24" i="2"/>
  <c r="M25" i="2"/>
  <c r="M27" i="2"/>
  <c r="M33" i="2"/>
  <c r="M42" i="2"/>
  <c r="M45" i="2"/>
  <c r="M46" i="2"/>
  <c r="M48" i="2"/>
  <c r="M49" i="2"/>
  <c r="M51" i="2"/>
  <c r="M3" i="2"/>
  <c r="J6" i="2"/>
  <c r="J9" i="2"/>
  <c r="J11" i="2"/>
  <c r="J12" i="2"/>
  <c r="J13" i="2"/>
  <c r="J14" i="2"/>
  <c r="J16" i="2"/>
  <c r="J18" i="2"/>
  <c r="J19" i="2"/>
  <c r="J30" i="2"/>
  <c r="J33" i="2"/>
  <c r="J34" i="2"/>
  <c r="J39" i="2"/>
  <c r="J45" i="2"/>
  <c r="J51" i="2"/>
  <c r="J52" i="2"/>
  <c r="G57" i="2"/>
  <c r="G58" i="2"/>
  <c r="G60" i="2"/>
  <c r="G61" i="2"/>
  <c r="G63" i="2"/>
  <c r="G66" i="2"/>
  <c r="G69" i="2"/>
  <c r="G75" i="2"/>
  <c r="G78" i="2"/>
  <c r="G81" i="2"/>
  <c r="G84" i="2"/>
  <c r="G90" i="2"/>
  <c r="G54" i="2"/>
  <c r="G4" i="2"/>
  <c r="G6" i="2"/>
  <c r="G7" i="2"/>
  <c r="G9" i="2"/>
  <c r="G12" i="2"/>
  <c r="G15" i="2"/>
  <c r="G18" i="2"/>
  <c r="G21" i="2"/>
  <c r="G22" i="2"/>
  <c r="G27" i="2"/>
  <c r="G36" i="2"/>
  <c r="G37" i="2"/>
  <c r="G39" i="2"/>
  <c r="G40" i="2"/>
  <c r="G42" i="2"/>
  <c r="G43" i="2"/>
  <c r="G51" i="2"/>
  <c r="G3" i="2"/>
  <c r="D57" i="2"/>
  <c r="D60" i="2"/>
  <c r="D63" i="2"/>
  <c r="D64" i="2"/>
  <c r="D65" i="2"/>
  <c r="D66" i="2"/>
  <c r="D67" i="2"/>
  <c r="D68" i="2"/>
  <c r="D69" i="2"/>
  <c r="D70" i="2"/>
  <c r="D71" i="2"/>
  <c r="D72" i="2"/>
  <c r="D73" i="2"/>
  <c r="D74" i="2"/>
  <c r="D76" i="2"/>
  <c r="D77" i="2"/>
  <c r="D84" i="2"/>
  <c r="D85" i="2"/>
  <c r="D86" i="2"/>
  <c r="D87" i="2"/>
  <c r="D90" i="2"/>
  <c r="D91" i="2"/>
  <c r="D54" i="2"/>
  <c r="D27" i="2"/>
  <c r="D28" i="2"/>
  <c r="D30" i="2"/>
  <c r="D31" i="2"/>
  <c r="D33" i="2"/>
  <c r="D34" i="2"/>
  <c r="D35" i="2"/>
  <c r="D42" i="2"/>
  <c r="D43" i="2"/>
  <c r="D45" i="2"/>
  <c r="D46" i="2"/>
  <c r="D48" i="2"/>
  <c r="D49" i="2"/>
  <c r="D51" i="2"/>
  <c r="D52" i="2"/>
  <c r="R3" i="2"/>
  <c r="R6" i="2"/>
  <c r="R9" i="2"/>
  <c r="R12" i="2"/>
  <c r="R15" i="2"/>
  <c r="R18" i="2"/>
  <c r="R21" i="2"/>
  <c r="R24" i="2"/>
  <c r="R27" i="2"/>
  <c r="R30" i="2"/>
  <c r="R33" i="2"/>
  <c r="R36" i="2"/>
  <c r="R39" i="2"/>
  <c r="R42" i="2"/>
  <c r="R45" i="2"/>
  <c r="R48" i="2"/>
  <c r="R51" i="2"/>
  <c r="R54" i="2"/>
  <c r="R57" i="2"/>
  <c r="R60" i="2"/>
  <c r="R63" i="2"/>
  <c r="R66" i="2"/>
  <c r="R69" i="2"/>
  <c r="R72" i="2"/>
  <c r="R75" i="2"/>
  <c r="R78" i="2"/>
  <c r="R81" i="2"/>
  <c r="R84" i="2"/>
  <c r="R87" i="2"/>
  <c r="R90" i="2"/>
  <c r="D60" i="19"/>
  <c r="D63" i="19"/>
  <c r="D66" i="19"/>
  <c r="D69" i="19"/>
  <c r="D72" i="19"/>
  <c r="D75" i="19"/>
  <c r="D78" i="19"/>
  <c r="D81" i="19"/>
  <c r="D84" i="19"/>
  <c r="D87" i="19"/>
  <c r="D90" i="19"/>
  <c r="D93" i="19"/>
  <c r="D57" i="19"/>
  <c r="D6" i="19"/>
  <c r="D9" i="19"/>
  <c r="D12" i="19"/>
  <c r="D15" i="19"/>
  <c r="D18" i="19"/>
  <c r="D21" i="19"/>
  <c r="D24" i="19"/>
  <c r="D27" i="19"/>
  <c r="D30" i="19"/>
  <c r="D33" i="19"/>
  <c r="D36" i="19"/>
  <c r="D39" i="19"/>
  <c r="D42" i="19"/>
  <c r="D45" i="19"/>
  <c r="D48" i="19"/>
  <c r="D51" i="19"/>
  <c r="D3" i="19"/>
  <c r="E1" i="2"/>
  <c r="AG108" i="27"/>
  <c r="AE108" i="27"/>
  <c r="AA108" i="27"/>
  <c r="V108" i="27"/>
  <c r="U108" i="27"/>
  <c r="T108" i="27"/>
  <c r="S108" i="27"/>
  <c r="R108" i="27"/>
  <c r="Q108" i="27"/>
  <c r="N104" i="27"/>
  <c r="K114" i="27"/>
  <c r="T21" i="28"/>
  <c r="M104" i="27"/>
  <c r="J114" i="27"/>
  <c r="T18" i="28"/>
  <c r="L104" i="27"/>
  <c r="I114" i="27"/>
  <c r="T15" i="28"/>
  <c r="J104" i="27"/>
  <c r="H114" i="27"/>
  <c r="T12" i="28"/>
  <c r="H104" i="27"/>
  <c r="G114" i="27"/>
  <c r="T9" i="28"/>
  <c r="F104" i="27"/>
  <c r="F114" i="27"/>
  <c r="T6" i="28"/>
  <c r="N103" i="27"/>
  <c r="K113" i="27"/>
  <c r="T20" i="28"/>
  <c r="M103" i="27"/>
  <c r="J113" i="27"/>
  <c r="T17" i="28"/>
  <c r="L103" i="27"/>
  <c r="I113" i="27"/>
  <c r="T14" i="28"/>
  <c r="J103" i="27"/>
  <c r="H113" i="27"/>
  <c r="T11" i="28"/>
  <c r="H103" i="27"/>
  <c r="G113" i="27"/>
  <c r="T8" i="28"/>
  <c r="F103" i="27"/>
  <c r="F113" i="27"/>
  <c r="T5" i="28"/>
  <c r="AB102" i="27"/>
  <c r="AF102" i="27"/>
  <c r="K112" i="27"/>
  <c r="T19" i="28"/>
  <c r="J112" i="27"/>
  <c r="T16" i="28"/>
  <c r="I112" i="27"/>
  <c r="T13" i="28"/>
  <c r="H112" i="27"/>
  <c r="T10" i="28"/>
  <c r="G112" i="27"/>
  <c r="T7" i="28"/>
  <c r="F112" i="27"/>
  <c r="T4" i="28"/>
  <c r="AB55" i="27"/>
  <c r="M1" i="27"/>
  <c r="V108" i="26"/>
  <c r="U108" i="26"/>
  <c r="T108" i="26"/>
  <c r="S108" i="26"/>
  <c r="R108" i="26"/>
  <c r="Q108" i="26"/>
  <c r="N104" i="26"/>
  <c r="N110" i="26" s="1"/>
  <c r="M104" i="26"/>
  <c r="J114" i="26" s="1"/>
  <c r="S18" i="28" s="1"/>
  <c r="V18" i="28" s="1"/>
  <c r="W18" i="28" s="1"/>
  <c r="L104" i="26"/>
  <c r="J104" i="26"/>
  <c r="H104" i="26"/>
  <c r="H110" i="26" s="1"/>
  <c r="F104" i="26"/>
  <c r="F110" i="26" s="1"/>
  <c r="N103" i="26"/>
  <c r="N109" i="27" s="1"/>
  <c r="M103" i="26"/>
  <c r="L103" i="26"/>
  <c r="J103" i="26"/>
  <c r="H103" i="26"/>
  <c r="H109" i="26" s="1"/>
  <c r="F103" i="26"/>
  <c r="F109" i="27" s="1"/>
  <c r="AB102" i="26"/>
  <c r="AG102" i="26" s="1"/>
  <c r="AG103" i="14" s="1"/>
  <c r="AB55" i="26"/>
  <c r="M1" i="26"/>
  <c r="V108" i="25"/>
  <c r="U108" i="25"/>
  <c r="T108" i="25"/>
  <c r="S108" i="25"/>
  <c r="R108" i="25"/>
  <c r="Q108" i="25"/>
  <c r="N104" i="25"/>
  <c r="K115" i="25"/>
  <c r="Q21" i="28"/>
  <c r="M104" i="25"/>
  <c r="J115" i="25"/>
  <c r="Q18" i="28"/>
  <c r="L104" i="25"/>
  <c r="I115" i="25"/>
  <c r="Q15" i="28"/>
  <c r="J104" i="25"/>
  <c r="H115" i="25"/>
  <c r="Q12" i="28"/>
  <c r="H104" i="25"/>
  <c r="G115" i="25"/>
  <c r="Q9" i="28"/>
  <c r="F104" i="25"/>
  <c r="F115" i="25"/>
  <c r="Q6" i="28"/>
  <c r="N103" i="25"/>
  <c r="K114" i="25" s="1"/>
  <c r="Q20" i="28" s="1"/>
  <c r="M103" i="25"/>
  <c r="J114" i="25"/>
  <c r="Q17" i="28"/>
  <c r="L103" i="25"/>
  <c r="L109" i="25" s="1"/>
  <c r="I114" i="25"/>
  <c r="Q14" i="28" s="1"/>
  <c r="J103" i="25"/>
  <c r="H114" i="25" s="1"/>
  <c r="Q11" i="28" s="1"/>
  <c r="H103" i="25"/>
  <c r="G114" i="25"/>
  <c r="Q8" i="28"/>
  <c r="F103" i="25"/>
  <c r="F114" i="25" s="1"/>
  <c r="Q5" i="28" s="1"/>
  <c r="AB102" i="25"/>
  <c r="AF102" i="25"/>
  <c r="AF103" i="25" s="1"/>
  <c r="K113" i="25"/>
  <c r="Q19" i="28"/>
  <c r="H113" i="25"/>
  <c r="Q10" i="28" s="1"/>
  <c r="F113" i="25"/>
  <c r="Q4" i="28"/>
  <c r="AB55" i="25"/>
  <c r="M1" i="25"/>
  <c r="AE108" i="24"/>
  <c r="AC108" i="24"/>
  <c r="AA108" i="24"/>
  <c r="V108" i="24"/>
  <c r="U108" i="24"/>
  <c r="T108" i="24"/>
  <c r="S108" i="24"/>
  <c r="R108" i="24"/>
  <c r="Q108" i="24"/>
  <c r="N104" i="24"/>
  <c r="K114" i="24"/>
  <c r="P21" i="28"/>
  <c r="M104" i="24"/>
  <c r="J114" i="24"/>
  <c r="P18" i="28"/>
  <c r="L104" i="24"/>
  <c r="I114" i="24"/>
  <c r="P15" i="28"/>
  <c r="J104" i="24"/>
  <c r="H114" i="24"/>
  <c r="P12" i="28"/>
  <c r="H104" i="24"/>
  <c r="G114" i="24"/>
  <c r="P9" i="28"/>
  <c r="F104" i="24"/>
  <c r="F114" i="24"/>
  <c r="P6" i="28"/>
  <c r="N103" i="24"/>
  <c r="K113" i="24"/>
  <c r="P20" i="28"/>
  <c r="M103" i="24"/>
  <c r="J113" i="24"/>
  <c r="P17" i="28"/>
  <c r="L103" i="24"/>
  <c r="I113" i="24"/>
  <c r="P14" i="28"/>
  <c r="J103" i="24"/>
  <c r="H113" i="24"/>
  <c r="P11" i="28"/>
  <c r="H103" i="24"/>
  <c r="G113" i="24"/>
  <c r="P8" i="28"/>
  <c r="F103" i="24"/>
  <c r="F113" i="24"/>
  <c r="P5" i="28"/>
  <c r="AB102" i="24"/>
  <c r="AF102" i="24"/>
  <c r="AB55" i="24"/>
  <c r="M1" i="24"/>
  <c r="AG108" i="23"/>
  <c r="AE108" i="23"/>
  <c r="AC108" i="23"/>
  <c r="AA108" i="23"/>
  <c r="V108" i="23"/>
  <c r="U108" i="23"/>
  <c r="T108" i="23"/>
  <c r="S108" i="23"/>
  <c r="R108" i="23"/>
  <c r="Q108" i="23"/>
  <c r="N104" i="23"/>
  <c r="K114" i="23"/>
  <c r="O21" i="28"/>
  <c r="M104" i="23"/>
  <c r="J114" i="23"/>
  <c r="O18" i="28"/>
  <c r="L104" i="23"/>
  <c r="I114" i="23"/>
  <c r="O15" i="28"/>
  <c r="J104" i="23"/>
  <c r="H114" i="23"/>
  <c r="O12" i="28"/>
  <c r="H104" i="23"/>
  <c r="G114" i="23"/>
  <c r="O9" i="28"/>
  <c r="F104" i="23"/>
  <c r="F114" i="23"/>
  <c r="O6" i="28"/>
  <c r="N103" i="23"/>
  <c r="K113" i="23" s="1"/>
  <c r="O20" i="28" s="1"/>
  <c r="M103" i="23"/>
  <c r="J113" i="23"/>
  <c r="O17" i="28"/>
  <c r="R17" i="28" s="1"/>
  <c r="L103" i="23"/>
  <c r="I113" i="23" s="1"/>
  <c r="O14" i="28" s="1"/>
  <c r="J103" i="23"/>
  <c r="H113" i="23" s="1"/>
  <c r="O11" i="28" s="1"/>
  <c r="H103" i="23"/>
  <c r="G113" i="23" s="1"/>
  <c r="O8" i="28" s="1"/>
  <c r="R8" i="28" s="1"/>
  <c r="F103" i="23"/>
  <c r="F113" i="23" s="1"/>
  <c r="O5" i="28" s="1"/>
  <c r="AB102" i="23"/>
  <c r="AF102" i="23"/>
  <c r="K112" i="23"/>
  <c r="O19" i="28"/>
  <c r="I112" i="23"/>
  <c r="O13" i="28"/>
  <c r="H112" i="23"/>
  <c r="O10" i="28" s="1"/>
  <c r="G112" i="23"/>
  <c r="O7" i="28"/>
  <c r="F112" i="23"/>
  <c r="O4" i="28"/>
  <c r="AB55" i="23"/>
  <c r="M1" i="23"/>
  <c r="AE108" i="22"/>
  <c r="AC108" i="22"/>
  <c r="V108" i="22"/>
  <c r="U108" i="22"/>
  <c r="T108" i="22"/>
  <c r="S108" i="22"/>
  <c r="R108" i="22"/>
  <c r="Q108" i="22"/>
  <c r="N104" i="22"/>
  <c r="K114" i="22"/>
  <c r="N21" i="28"/>
  <c r="M104" i="22"/>
  <c r="J114" i="22"/>
  <c r="N18" i="28"/>
  <c r="L104" i="22"/>
  <c r="I114" i="22"/>
  <c r="N15" i="28"/>
  <c r="J104" i="22"/>
  <c r="H114" i="22"/>
  <c r="N12" i="28"/>
  <c r="H104" i="22"/>
  <c r="G114" i="22"/>
  <c r="N9" i="28"/>
  <c r="F104" i="22"/>
  <c r="F114" i="22"/>
  <c r="N6" i="28"/>
  <c r="N103" i="22"/>
  <c r="K113" i="22"/>
  <c r="N20" i="28"/>
  <c r="M103" i="22"/>
  <c r="J113" i="22"/>
  <c r="N17" i="28"/>
  <c r="L103" i="22"/>
  <c r="I113" i="22"/>
  <c r="N14" i="28"/>
  <c r="J103" i="22"/>
  <c r="H113" i="22"/>
  <c r="N11" i="28"/>
  <c r="H103" i="22"/>
  <c r="G113" i="22"/>
  <c r="N8" i="28"/>
  <c r="F103" i="22"/>
  <c r="F113" i="22"/>
  <c r="N5" i="28"/>
  <c r="K112" i="22"/>
  <c r="N19" i="28" s="1"/>
  <c r="J112" i="22"/>
  <c r="N16" i="28"/>
  <c r="I112" i="22"/>
  <c r="N13" i="28" s="1"/>
  <c r="H112" i="22"/>
  <c r="N10" i="28" s="1"/>
  <c r="G112" i="22"/>
  <c r="N7" i="28"/>
  <c r="AB55" i="22"/>
  <c r="M1" i="22"/>
  <c r="V108" i="21"/>
  <c r="U108" i="21"/>
  <c r="T108" i="21"/>
  <c r="S108" i="21"/>
  <c r="R108" i="21"/>
  <c r="Q108" i="21"/>
  <c r="N104" i="21"/>
  <c r="K114" i="21"/>
  <c r="M21" i="28"/>
  <c r="M104" i="21"/>
  <c r="J114" i="21"/>
  <c r="M18" i="28"/>
  <c r="L104" i="21"/>
  <c r="I114" i="21"/>
  <c r="M15" i="28"/>
  <c r="J104" i="21"/>
  <c r="H114" i="21"/>
  <c r="M12" i="28"/>
  <c r="H104" i="21"/>
  <c r="G114" i="21"/>
  <c r="M9" i="28"/>
  <c r="F104" i="21"/>
  <c r="F114" i="21"/>
  <c r="M6" i="28"/>
  <c r="N103" i="21"/>
  <c r="M103" i="21"/>
  <c r="L103" i="21"/>
  <c r="J103" i="21"/>
  <c r="H103" i="21"/>
  <c r="F103" i="21"/>
  <c r="AB102" i="21"/>
  <c r="AB55" i="21"/>
  <c r="M1" i="21"/>
  <c r="V108" i="20"/>
  <c r="U108" i="20"/>
  <c r="T108" i="20"/>
  <c r="S108" i="20"/>
  <c r="R108" i="20"/>
  <c r="Q108" i="20"/>
  <c r="N104" i="20"/>
  <c r="K115" i="20"/>
  <c r="K21" i="28"/>
  <c r="M104" i="20"/>
  <c r="J115" i="20"/>
  <c r="K18" i="28"/>
  <c r="L104" i="20"/>
  <c r="I115" i="20"/>
  <c r="K15" i="28"/>
  <c r="J104" i="20"/>
  <c r="H115" i="20"/>
  <c r="K12" i="28"/>
  <c r="H104" i="20"/>
  <c r="G115" i="20"/>
  <c r="K9" i="28"/>
  <c r="F104" i="20"/>
  <c r="F115" i="20"/>
  <c r="K6" i="28"/>
  <c r="N103" i="20"/>
  <c r="K114" i="20"/>
  <c r="K20" i="28"/>
  <c r="M103" i="20"/>
  <c r="J114" i="20"/>
  <c r="K17" i="28"/>
  <c r="L103" i="20"/>
  <c r="I114" i="20"/>
  <c r="K14" i="28"/>
  <c r="J103" i="20"/>
  <c r="H114" i="20"/>
  <c r="K11" i="28"/>
  <c r="H103" i="20"/>
  <c r="G114" i="20"/>
  <c r="K8" i="28"/>
  <c r="F103" i="20"/>
  <c r="F114" i="20"/>
  <c r="K5" i="28"/>
  <c r="AB102" i="20"/>
  <c r="AF102" i="20"/>
  <c r="H113" i="20"/>
  <c r="K10" i="28" s="1"/>
  <c r="G113" i="20"/>
  <c r="K7" i="28"/>
  <c r="F113" i="20"/>
  <c r="K4" i="28"/>
  <c r="AB55" i="20"/>
  <c r="M1" i="20"/>
  <c r="AG108" i="19"/>
  <c r="AE108" i="19"/>
  <c r="AC108" i="19"/>
  <c r="AA108" i="19"/>
  <c r="V108" i="19"/>
  <c r="U108" i="19"/>
  <c r="T108" i="19"/>
  <c r="S108" i="19"/>
  <c r="R108" i="19"/>
  <c r="Q108" i="19"/>
  <c r="N104" i="19"/>
  <c r="K114" i="19"/>
  <c r="J21" i="28"/>
  <c r="M104" i="19"/>
  <c r="J114" i="19"/>
  <c r="J18" i="28"/>
  <c r="L104" i="19"/>
  <c r="L110" i="19" s="1"/>
  <c r="J104" i="19"/>
  <c r="H114" i="19"/>
  <c r="J12" i="28"/>
  <c r="H104" i="19"/>
  <c r="G114" i="19"/>
  <c r="J9" i="28"/>
  <c r="F104" i="19"/>
  <c r="F114" i="19"/>
  <c r="J6" i="28"/>
  <c r="N103" i="19"/>
  <c r="K113" i="19" s="1"/>
  <c r="J20" i="28" s="1"/>
  <c r="M103" i="19"/>
  <c r="J113" i="19" s="1"/>
  <c r="J17" i="28" s="1"/>
  <c r="L103" i="19"/>
  <c r="I113" i="19" s="1"/>
  <c r="J14" i="28" s="1"/>
  <c r="J103" i="19"/>
  <c r="H113" i="19" s="1"/>
  <c r="J11" i="28" s="1"/>
  <c r="H103" i="19"/>
  <c r="H109" i="19" s="1"/>
  <c r="G113" i="19"/>
  <c r="J8" i="28" s="1"/>
  <c r="F103" i="19"/>
  <c r="F113" i="19" s="1"/>
  <c r="J5" i="28" s="1"/>
  <c r="AB102" i="19"/>
  <c r="AF102" i="19"/>
  <c r="H112" i="19"/>
  <c r="J10" i="28" s="1"/>
  <c r="G112" i="19"/>
  <c r="J7" i="28" s="1"/>
  <c r="F112" i="19"/>
  <c r="J4" i="28" s="1"/>
  <c r="AB55" i="19"/>
  <c r="M1" i="19"/>
  <c r="AC108" i="18"/>
  <c r="V108" i="18"/>
  <c r="U108" i="18"/>
  <c r="T108" i="18"/>
  <c r="S108" i="18"/>
  <c r="R108" i="18"/>
  <c r="Q108" i="18"/>
  <c r="N104" i="18"/>
  <c r="K114" i="18"/>
  <c r="I21" i="28"/>
  <c r="M104" i="18"/>
  <c r="J114" i="18"/>
  <c r="I18" i="28"/>
  <c r="L104" i="18"/>
  <c r="I114" i="18"/>
  <c r="I15" i="28"/>
  <c r="J104" i="18"/>
  <c r="H114" i="18"/>
  <c r="I12" i="28"/>
  <c r="H104" i="18"/>
  <c r="G114" i="18"/>
  <c r="I9" i="28"/>
  <c r="F104" i="18"/>
  <c r="F114" i="18"/>
  <c r="I6" i="28"/>
  <c r="N103" i="18"/>
  <c r="K113" i="18" s="1"/>
  <c r="I20" i="28" s="1"/>
  <c r="M103" i="18"/>
  <c r="J113" i="18"/>
  <c r="I17" i="28" s="1"/>
  <c r="L103" i="18"/>
  <c r="I113" i="18"/>
  <c r="I14" i="28"/>
  <c r="J103" i="18"/>
  <c r="H113" i="18"/>
  <c r="I11" i="28"/>
  <c r="H103" i="18"/>
  <c r="G113" i="18"/>
  <c r="I8" i="28"/>
  <c r="F103" i="18"/>
  <c r="F113" i="18" s="1"/>
  <c r="I5" i="28" s="1"/>
  <c r="AB102" i="18"/>
  <c r="AF102" i="18"/>
  <c r="K112" i="18"/>
  <c r="I19" i="28" s="1"/>
  <c r="I112" i="18"/>
  <c r="I13" i="28"/>
  <c r="H112" i="18"/>
  <c r="I10" i="28"/>
  <c r="G112" i="18"/>
  <c r="I7" i="28"/>
  <c r="F112" i="18"/>
  <c r="I4" i="28"/>
  <c r="AB55" i="18"/>
  <c r="M1" i="18"/>
  <c r="V108" i="17"/>
  <c r="U108" i="17"/>
  <c r="T108" i="17"/>
  <c r="S108" i="17"/>
  <c r="R108" i="17"/>
  <c r="Q108" i="17"/>
  <c r="N104" i="17"/>
  <c r="K114" i="17"/>
  <c r="H21" i="28"/>
  <c r="M104" i="17"/>
  <c r="J114" i="17"/>
  <c r="H18" i="28"/>
  <c r="L104" i="17"/>
  <c r="I114" i="17"/>
  <c r="H15" i="28"/>
  <c r="J104" i="17"/>
  <c r="H114" i="17"/>
  <c r="H12" i="28"/>
  <c r="H104" i="17"/>
  <c r="G114" i="17"/>
  <c r="H9" i="28"/>
  <c r="F104" i="17"/>
  <c r="F114" i="17"/>
  <c r="H6" i="28"/>
  <c r="N103" i="17"/>
  <c r="N109" i="17" s="1"/>
  <c r="M103" i="17"/>
  <c r="J113" i="17" s="1"/>
  <c r="H17" i="28" s="1"/>
  <c r="L103" i="17"/>
  <c r="I113" i="17"/>
  <c r="H14" i="28" s="1"/>
  <c r="J103" i="17"/>
  <c r="J109" i="18" s="1"/>
  <c r="H113" i="17"/>
  <c r="H11" i="28"/>
  <c r="H103" i="17"/>
  <c r="H109" i="18" s="1"/>
  <c r="G113" i="17"/>
  <c r="H8" i="28" s="1"/>
  <c r="F103" i="17"/>
  <c r="F109" i="17" s="1"/>
  <c r="AB102" i="17"/>
  <c r="K112" i="17"/>
  <c r="H19" i="28" s="1"/>
  <c r="J112" i="17"/>
  <c r="H16" i="28"/>
  <c r="I112" i="17"/>
  <c r="H13" i="28" s="1"/>
  <c r="G112" i="17"/>
  <c r="H7" i="28"/>
  <c r="AB55" i="17"/>
  <c r="M1" i="17"/>
  <c r="N103" i="14"/>
  <c r="K123" i="14"/>
  <c r="U20" i="28" s="1"/>
  <c r="N104" i="14"/>
  <c r="K124" i="14"/>
  <c r="U21" i="28"/>
  <c r="M103" i="14"/>
  <c r="J123" i="14"/>
  <c r="U17" i="28"/>
  <c r="M104" i="14"/>
  <c r="J124" i="14"/>
  <c r="U18" i="28"/>
  <c r="J122" i="14"/>
  <c r="U16" i="28"/>
  <c r="L103" i="14"/>
  <c r="I123" i="14"/>
  <c r="U14" i="28"/>
  <c r="L104" i="14"/>
  <c r="I124" i="14"/>
  <c r="U15" i="28"/>
  <c r="I122" i="14"/>
  <c r="U13" i="28"/>
  <c r="R108" i="14"/>
  <c r="S108" i="14"/>
  <c r="T108" i="14"/>
  <c r="U108" i="14"/>
  <c r="V108" i="14"/>
  <c r="Q108" i="14"/>
  <c r="J103" i="14"/>
  <c r="H123" i="14"/>
  <c r="U11" i="28"/>
  <c r="J104" i="14"/>
  <c r="H124" i="14"/>
  <c r="U12" i="28"/>
  <c r="H122" i="14"/>
  <c r="U10" i="28"/>
  <c r="H103" i="14"/>
  <c r="G123" i="14"/>
  <c r="U8" i="28"/>
  <c r="H104" i="14"/>
  <c r="G124" i="14"/>
  <c r="U9" i="28"/>
  <c r="G122" i="14"/>
  <c r="U7" i="28"/>
  <c r="F103" i="14"/>
  <c r="F123" i="14"/>
  <c r="U5" i="28"/>
  <c r="F104" i="14"/>
  <c r="F124" i="14"/>
  <c r="U6" i="28"/>
  <c r="F122" i="14"/>
  <c r="U4" i="28"/>
  <c r="R101" i="2"/>
  <c r="R104" i="2"/>
  <c r="R107" i="2"/>
  <c r="R110" i="2"/>
  <c r="R113" i="2"/>
  <c r="R116" i="2"/>
  <c r="R119" i="2"/>
  <c r="R122" i="2"/>
  <c r="R125" i="2"/>
  <c r="R128" i="2"/>
  <c r="R131" i="2"/>
  <c r="R134" i="2"/>
  <c r="R137" i="2"/>
  <c r="R140" i="2"/>
  <c r="R143" i="2"/>
  <c r="R146" i="2"/>
  <c r="R149" i="2"/>
  <c r="R152" i="2"/>
  <c r="R155" i="2"/>
  <c r="R158" i="2"/>
  <c r="R161" i="2"/>
  <c r="R164" i="2"/>
  <c r="R167" i="2"/>
  <c r="R170" i="2"/>
  <c r="R173" i="2"/>
  <c r="R176" i="2"/>
  <c r="R179" i="2"/>
  <c r="R182" i="2"/>
  <c r="R185" i="2"/>
  <c r="R98" i="2"/>
  <c r="O101" i="2"/>
  <c r="O104" i="2"/>
  <c r="O107" i="2"/>
  <c r="O110" i="2"/>
  <c r="O113" i="2"/>
  <c r="O116" i="2"/>
  <c r="O119" i="2"/>
  <c r="O122" i="2"/>
  <c r="O125" i="2"/>
  <c r="O128" i="2"/>
  <c r="O131" i="2"/>
  <c r="O134" i="2"/>
  <c r="O137" i="2"/>
  <c r="O140" i="2"/>
  <c r="O143" i="2"/>
  <c r="O146" i="2"/>
  <c r="O149" i="2"/>
  <c r="O152" i="2"/>
  <c r="O155" i="2"/>
  <c r="O158" i="2"/>
  <c r="O161" i="2"/>
  <c r="O164" i="2"/>
  <c r="O167" i="2"/>
  <c r="O170" i="2"/>
  <c r="O173" i="2"/>
  <c r="O176" i="2"/>
  <c r="O179" i="2"/>
  <c r="O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37" i="2"/>
  <c r="L140" i="2"/>
  <c r="L143" i="2"/>
  <c r="L146" i="2"/>
  <c r="L149" i="2"/>
  <c r="L152" i="2"/>
  <c r="L155" i="2"/>
  <c r="L158" i="2"/>
  <c r="L161" i="2"/>
  <c r="L164" i="2"/>
  <c r="L167" i="2"/>
  <c r="L170" i="2"/>
  <c r="L173" i="2"/>
  <c r="L176" i="2"/>
  <c r="L179" i="2"/>
  <c r="L182" i="2"/>
  <c r="L185" i="2"/>
  <c r="L188" i="2"/>
  <c r="L98" i="2"/>
  <c r="I101" i="2"/>
  <c r="I104" i="2"/>
  <c r="I107" i="2"/>
  <c r="I110" i="2"/>
  <c r="I113" i="2"/>
  <c r="I116" i="2"/>
  <c r="I119" i="2"/>
  <c r="I122" i="2"/>
  <c r="I125" i="2"/>
  <c r="I128" i="2"/>
  <c r="I131" i="2"/>
  <c r="I134" i="2"/>
  <c r="I137" i="2"/>
  <c r="I140" i="2"/>
  <c r="I143" i="2"/>
  <c r="I146" i="2"/>
  <c r="I149" i="2"/>
  <c r="I152" i="2"/>
  <c r="I155" i="2"/>
  <c r="I158" i="2"/>
  <c r="I161" i="2"/>
  <c r="I164" i="2"/>
  <c r="I167" i="2"/>
  <c r="I170" i="2"/>
  <c r="I173" i="2"/>
  <c r="I176" i="2"/>
  <c r="I179" i="2"/>
  <c r="I182" i="2"/>
  <c r="I185" i="2"/>
  <c r="I188" i="2"/>
  <c r="I98" i="2"/>
  <c r="F101" i="2"/>
  <c r="F104" i="2"/>
  <c r="F107" i="2"/>
  <c r="F110" i="2"/>
  <c r="F113" i="2"/>
  <c r="F116" i="2"/>
  <c r="F119" i="2"/>
  <c r="F122" i="2"/>
  <c r="F125" i="2"/>
  <c r="F128" i="2"/>
  <c r="F131" i="2"/>
  <c r="F134" i="2"/>
  <c r="F137" i="2"/>
  <c r="F140" i="2"/>
  <c r="F143" i="2"/>
  <c r="F146" i="2"/>
  <c r="F149" i="2"/>
  <c r="F152" i="2"/>
  <c r="F155" i="2"/>
  <c r="F158" i="2"/>
  <c r="F161" i="2"/>
  <c r="F164" i="2"/>
  <c r="F167" i="2"/>
  <c r="F170" i="2"/>
  <c r="F173" i="2"/>
  <c r="F176" i="2"/>
  <c r="F179" i="2"/>
  <c r="F182" i="2"/>
  <c r="F185" i="2"/>
  <c r="F98" i="2"/>
  <c r="C101" i="2"/>
  <c r="C104" i="2"/>
  <c r="C107" i="2"/>
  <c r="C110" i="2"/>
  <c r="C113" i="2"/>
  <c r="C116" i="2"/>
  <c r="C119" i="2"/>
  <c r="C122" i="2"/>
  <c r="C125" i="2"/>
  <c r="C128" i="2"/>
  <c r="C131" i="2"/>
  <c r="C134" i="2"/>
  <c r="C137" i="2"/>
  <c r="C140" i="2"/>
  <c r="C143" i="2"/>
  <c r="C146" i="2"/>
  <c r="C149" i="2"/>
  <c r="C152" i="2"/>
  <c r="C155" i="2"/>
  <c r="C158" i="2"/>
  <c r="C161" i="2"/>
  <c r="C164" i="2"/>
  <c r="C167" i="2"/>
  <c r="C170" i="2"/>
  <c r="C173" i="2"/>
  <c r="C176" i="2"/>
  <c r="C179" i="2"/>
  <c r="C182" i="2"/>
  <c r="C185" i="2"/>
  <c r="C188" i="2"/>
  <c r="C98" i="2"/>
  <c r="O6" i="2"/>
  <c r="O9" i="2"/>
  <c r="O12" i="2"/>
  <c r="O15" i="2"/>
  <c r="O18" i="2"/>
  <c r="O21" i="2"/>
  <c r="O24" i="2"/>
  <c r="O27" i="2"/>
  <c r="O30" i="2"/>
  <c r="O33" i="2"/>
  <c r="O36" i="2"/>
  <c r="O39" i="2"/>
  <c r="O42" i="2"/>
  <c r="O45" i="2"/>
  <c r="O48" i="2"/>
  <c r="O51" i="2"/>
  <c r="O54" i="2"/>
  <c r="O57" i="2"/>
  <c r="O60" i="2"/>
  <c r="O63" i="2"/>
  <c r="O66" i="2"/>
  <c r="O69" i="2"/>
  <c r="O72" i="2"/>
  <c r="O75" i="2"/>
  <c r="O78" i="2"/>
  <c r="O81" i="2"/>
  <c r="O84" i="2"/>
  <c r="O87" i="2"/>
  <c r="O90" i="2"/>
  <c r="O93" i="2"/>
  <c r="O3" i="2"/>
  <c r="L6" i="2"/>
  <c r="L9" i="2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3" i="2"/>
  <c r="I6" i="2"/>
  <c r="I9" i="2"/>
  <c r="I12" i="2"/>
  <c r="I15" i="2"/>
  <c r="I18" i="2"/>
  <c r="I21" i="2"/>
  <c r="I24" i="2"/>
  <c r="I27" i="2"/>
  <c r="I30" i="2"/>
  <c r="I33" i="2"/>
  <c r="I36" i="2"/>
  <c r="I39" i="2"/>
  <c r="I42" i="2"/>
  <c r="I45" i="2"/>
  <c r="I48" i="2"/>
  <c r="I51" i="2"/>
  <c r="I54" i="2"/>
  <c r="I57" i="2"/>
  <c r="I60" i="2"/>
  <c r="I63" i="2"/>
  <c r="I66" i="2"/>
  <c r="I69" i="2"/>
  <c r="I72" i="2"/>
  <c r="I75" i="2"/>
  <c r="I78" i="2"/>
  <c r="I81" i="2"/>
  <c r="I84" i="2"/>
  <c r="I87" i="2"/>
  <c r="I90" i="2"/>
  <c r="I3" i="2"/>
  <c r="F6" i="2"/>
  <c r="F9" i="2"/>
  <c r="F12" i="2"/>
  <c r="F15" i="2"/>
  <c r="F18" i="2"/>
  <c r="F21" i="2"/>
  <c r="F24" i="2"/>
  <c r="F27" i="2"/>
  <c r="F30" i="2"/>
  <c r="F33" i="2"/>
  <c r="F36" i="2"/>
  <c r="F39" i="2"/>
  <c r="F42" i="2"/>
  <c r="F45" i="2"/>
  <c r="F48" i="2"/>
  <c r="F51" i="2"/>
  <c r="F54" i="2"/>
  <c r="F57" i="2"/>
  <c r="F60" i="2"/>
  <c r="F63" i="2"/>
  <c r="F66" i="2"/>
  <c r="F69" i="2"/>
  <c r="F72" i="2"/>
  <c r="F75" i="2"/>
  <c r="F78" i="2"/>
  <c r="F81" i="2"/>
  <c r="F84" i="2"/>
  <c r="F87" i="2"/>
  <c r="F90" i="2"/>
  <c r="F93" i="2"/>
  <c r="F3" i="2"/>
  <c r="C90" i="2"/>
  <c r="C6" i="2"/>
  <c r="C9" i="2"/>
  <c r="C12" i="2"/>
  <c r="C15" i="2"/>
  <c r="C18" i="2"/>
  <c r="C21" i="2"/>
  <c r="C24" i="2"/>
  <c r="C27" i="2"/>
  <c r="C30" i="2"/>
  <c r="C33" i="2"/>
  <c r="C36" i="2"/>
  <c r="C39" i="2"/>
  <c r="C42" i="2"/>
  <c r="C45" i="2"/>
  <c r="C48" i="2"/>
  <c r="C51" i="2"/>
  <c r="C54" i="2"/>
  <c r="C57" i="2"/>
  <c r="C60" i="2"/>
  <c r="C63" i="2"/>
  <c r="C66" i="2"/>
  <c r="C69" i="2"/>
  <c r="C72" i="2"/>
  <c r="C75" i="2"/>
  <c r="C78" i="2"/>
  <c r="C81" i="2"/>
  <c r="C84" i="2"/>
  <c r="C87" i="2"/>
  <c r="C3" i="2"/>
  <c r="M1" i="14"/>
  <c r="AB55" i="14"/>
  <c r="R15" i="28"/>
  <c r="R9" i="28"/>
  <c r="R21" i="28"/>
  <c r="L12" i="28"/>
  <c r="L9" i="28"/>
  <c r="L21" i="28"/>
  <c r="L108" i="21"/>
  <c r="I112" i="21"/>
  <c r="M13" i="28"/>
  <c r="F109" i="21"/>
  <c r="F113" i="21"/>
  <c r="M5" i="28"/>
  <c r="M109" i="21"/>
  <c r="J113" i="21"/>
  <c r="M17" i="28"/>
  <c r="R12" i="28"/>
  <c r="F108" i="26"/>
  <c r="F112" i="26"/>
  <c r="S4" i="28" s="1"/>
  <c r="V4" i="28" s="1"/>
  <c r="M108" i="26"/>
  <c r="J112" i="26"/>
  <c r="S16" i="28" s="1"/>
  <c r="V16" i="28" s="1"/>
  <c r="G113" i="26"/>
  <c r="S8" i="28" s="1"/>
  <c r="V8" i="28" s="1"/>
  <c r="L110" i="26"/>
  <c r="I114" i="26"/>
  <c r="S15" i="28"/>
  <c r="V15" i="28"/>
  <c r="F108" i="21"/>
  <c r="F112" i="21"/>
  <c r="M4" i="28"/>
  <c r="M108" i="21"/>
  <c r="J112" i="21"/>
  <c r="M16" i="28"/>
  <c r="H109" i="21"/>
  <c r="G113" i="21"/>
  <c r="M8" i="28"/>
  <c r="N109" i="21"/>
  <c r="K113" i="21"/>
  <c r="M20" i="28"/>
  <c r="H108" i="26"/>
  <c r="K112" i="26"/>
  <c r="S19" i="28" s="1"/>
  <c r="J109" i="26"/>
  <c r="H113" i="26"/>
  <c r="S11" i="28"/>
  <c r="V11" i="28" s="1"/>
  <c r="H108" i="21"/>
  <c r="G112" i="21"/>
  <c r="M7" i="28"/>
  <c r="N108" i="21"/>
  <c r="K112" i="21"/>
  <c r="M19" i="28"/>
  <c r="J109" i="21"/>
  <c r="H113" i="21"/>
  <c r="M11" i="28"/>
  <c r="R6" i="28"/>
  <c r="R18" i="28"/>
  <c r="H112" i="26"/>
  <c r="S10" i="28" s="1"/>
  <c r="V10" i="28" s="1"/>
  <c r="L109" i="26"/>
  <c r="I113" i="26"/>
  <c r="S14" i="28" s="1"/>
  <c r="V14" i="28" s="1"/>
  <c r="L6" i="28"/>
  <c r="L18" i="28"/>
  <c r="J108" i="21"/>
  <c r="H112" i="21"/>
  <c r="M10" i="28"/>
  <c r="L109" i="21"/>
  <c r="I113" i="21"/>
  <c r="M14" i="28"/>
  <c r="L108" i="26"/>
  <c r="I112" i="26"/>
  <c r="S13" i="28" s="1"/>
  <c r="V13" i="28" s="1"/>
  <c r="F113" i="26"/>
  <c r="S5" i="28" s="1"/>
  <c r="V5" i="28" s="1"/>
  <c r="M109" i="26"/>
  <c r="J113" i="26"/>
  <c r="S17" i="28"/>
  <c r="V17" i="28" s="1"/>
  <c r="J110" i="26"/>
  <c r="H114" i="26"/>
  <c r="S12" i="28"/>
  <c r="V12" i="28"/>
  <c r="W12" i="28" s="1"/>
  <c r="L108" i="18"/>
  <c r="AC109" i="20"/>
  <c r="AF102" i="21"/>
  <c r="AB103" i="25"/>
  <c r="AF102" i="17"/>
  <c r="AF103" i="20"/>
  <c r="AB103" i="20"/>
  <c r="L108" i="27"/>
  <c r="N108" i="27"/>
  <c r="J109" i="14"/>
  <c r="J109" i="27"/>
  <c r="M109" i="14"/>
  <c r="M109" i="27"/>
  <c r="F110" i="27"/>
  <c r="J110" i="14"/>
  <c r="J110" i="27"/>
  <c r="M110" i="27"/>
  <c r="F108" i="27"/>
  <c r="M108" i="27"/>
  <c r="H109" i="27"/>
  <c r="L109" i="14"/>
  <c r="L109" i="27"/>
  <c r="H110" i="27"/>
  <c r="L110" i="14"/>
  <c r="L110" i="27"/>
  <c r="N110" i="27"/>
  <c r="AC109" i="14"/>
  <c r="F108" i="22"/>
  <c r="J108" i="22"/>
  <c r="J108" i="23"/>
  <c r="M108" i="22"/>
  <c r="H109" i="22"/>
  <c r="L109" i="22"/>
  <c r="L109" i="24"/>
  <c r="L109" i="23"/>
  <c r="N109" i="22"/>
  <c r="N109" i="24"/>
  <c r="N109" i="23"/>
  <c r="H108" i="22"/>
  <c r="H108" i="24"/>
  <c r="H108" i="23"/>
  <c r="L108" i="22"/>
  <c r="L108" i="23"/>
  <c r="N108" i="22"/>
  <c r="F109" i="22"/>
  <c r="F109" i="25"/>
  <c r="J109" i="22"/>
  <c r="J109" i="25"/>
  <c r="J109" i="24"/>
  <c r="J109" i="23"/>
  <c r="M109" i="22"/>
  <c r="M109" i="25"/>
  <c r="M109" i="24"/>
  <c r="M109" i="23"/>
  <c r="H110" i="21"/>
  <c r="H110" i="25"/>
  <c r="H110" i="24"/>
  <c r="H110" i="23"/>
  <c r="L110" i="21"/>
  <c r="L110" i="25"/>
  <c r="L110" i="24"/>
  <c r="L110" i="23"/>
  <c r="N110" i="21"/>
  <c r="N110" i="25"/>
  <c r="N110" i="24"/>
  <c r="N110" i="23"/>
  <c r="F110" i="21"/>
  <c r="F110" i="25"/>
  <c r="F110" i="24"/>
  <c r="F110" i="23"/>
  <c r="J110" i="21"/>
  <c r="J110" i="25"/>
  <c r="J110" i="24"/>
  <c r="J110" i="23"/>
  <c r="M110" i="21"/>
  <c r="M110" i="25"/>
  <c r="M110" i="24"/>
  <c r="M110" i="23"/>
  <c r="N110" i="22"/>
  <c r="M110" i="22"/>
  <c r="L110" i="22"/>
  <c r="J110" i="22"/>
  <c r="H110" i="22"/>
  <c r="F110" i="22"/>
  <c r="H109" i="17"/>
  <c r="L110" i="17"/>
  <c r="F110" i="20"/>
  <c r="M110" i="20"/>
  <c r="H108" i="18"/>
  <c r="N108" i="18"/>
  <c r="F110" i="17"/>
  <c r="F110" i="19"/>
  <c r="M110" i="17"/>
  <c r="M110" i="19"/>
  <c r="H110" i="20"/>
  <c r="N110" i="20"/>
  <c r="L109" i="17"/>
  <c r="H110" i="17"/>
  <c r="H110" i="19"/>
  <c r="N110" i="17"/>
  <c r="N110" i="19"/>
  <c r="J110" i="20"/>
  <c r="J110" i="17"/>
  <c r="J110" i="19"/>
  <c r="L110" i="20"/>
  <c r="H108" i="19"/>
  <c r="F110" i="18"/>
  <c r="J110" i="18"/>
  <c r="M110" i="18"/>
  <c r="H108" i="17"/>
  <c r="L108" i="17"/>
  <c r="N108" i="17"/>
  <c r="L109" i="18"/>
  <c r="H110" i="18"/>
  <c r="L110" i="18"/>
  <c r="N110" i="18"/>
  <c r="AG102" i="27"/>
  <c r="Z102" i="27"/>
  <c r="AG102" i="25"/>
  <c r="Z102" i="25"/>
  <c r="AG102" i="24"/>
  <c r="Z102" i="24"/>
  <c r="AG102" i="23"/>
  <c r="Z102" i="23"/>
  <c r="AG102" i="22"/>
  <c r="Z102" i="22"/>
  <c r="AG102" i="21"/>
  <c r="Z102" i="21"/>
  <c r="AG102" i="20"/>
  <c r="Z102" i="20"/>
  <c r="AG102" i="19"/>
  <c r="Z102" i="19"/>
  <c r="AG102" i="18"/>
  <c r="Z102" i="18"/>
  <c r="AG102" i="17"/>
  <c r="AG103" i="25"/>
  <c r="AG103" i="20"/>
  <c r="Z103" i="20"/>
  <c r="Z103" i="25"/>
  <c r="J119" i="14"/>
  <c r="H109" i="23" l="1"/>
  <c r="H109" i="24"/>
  <c r="H109" i="25"/>
  <c r="R11" i="28"/>
  <c r="R14" i="28"/>
  <c r="W14" i="28" s="1"/>
  <c r="R20" i="28"/>
  <c r="M108" i="23"/>
  <c r="L108" i="25"/>
  <c r="L111" i="25" s="1"/>
  <c r="F109" i="23"/>
  <c r="F109" i="24"/>
  <c r="R5" i="28"/>
  <c r="N108" i="14"/>
  <c r="N111" i="14" s="1"/>
  <c r="L14" i="28"/>
  <c r="L109" i="19"/>
  <c r="L109" i="20"/>
  <c r="L118" i="14" s="1"/>
  <c r="I114" i="19"/>
  <c r="J15" i="28" s="1"/>
  <c r="L15" i="28" s="1"/>
  <c r="W15" i="28" s="1"/>
  <c r="L119" i="14"/>
  <c r="H108" i="20"/>
  <c r="H111" i="20" s="1"/>
  <c r="F108" i="20"/>
  <c r="F111" i="20" s="1"/>
  <c r="F108" i="18"/>
  <c r="F108" i="17"/>
  <c r="V19" i="28"/>
  <c r="K122" i="14"/>
  <c r="U19" i="28" s="1"/>
  <c r="F109" i="18"/>
  <c r="AG109" i="14"/>
  <c r="AE109" i="14"/>
  <c r="AC109" i="25"/>
  <c r="AC110" i="14" s="1"/>
  <c r="AG104" i="14"/>
  <c r="AG109" i="25"/>
  <c r="AA109" i="25"/>
  <c r="Y109" i="25"/>
  <c r="AG109" i="20"/>
  <c r="AE109" i="20"/>
  <c r="AA109" i="20"/>
  <c r="Y109" i="20"/>
  <c r="L7" i="28"/>
  <c r="T121" i="14"/>
  <c r="V117" i="14"/>
  <c r="S133" i="14"/>
  <c r="Q133" i="14"/>
  <c r="T133" i="14"/>
  <c r="R133" i="14"/>
  <c r="Q122" i="14"/>
  <c r="H109" i="14"/>
  <c r="N109" i="14"/>
  <c r="J108" i="26"/>
  <c r="J108" i="27"/>
  <c r="G112" i="26"/>
  <c r="S7" i="28" s="1"/>
  <c r="V7" i="28" s="1"/>
  <c r="H108" i="14"/>
  <c r="H111" i="14" s="1"/>
  <c r="F109" i="26"/>
  <c r="F109" i="14"/>
  <c r="V119" i="14"/>
  <c r="U119" i="14"/>
  <c r="T119" i="14"/>
  <c r="S120" i="25"/>
  <c r="R119" i="14"/>
  <c r="R120" i="25"/>
  <c r="Q119" i="14"/>
  <c r="V120" i="25"/>
  <c r="U117" i="14"/>
  <c r="T117" i="14"/>
  <c r="S117" i="14"/>
  <c r="R117" i="14"/>
  <c r="S120" i="20"/>
  <c r="N109" i="26"/>
  <c r="K113" i="26"/>
  <c r="S20" i="28" s="1"/>
  <c r="V20" i="28" s="1"/>
  <c r="AB104" i="14"/>
  <c r="H110" i="14"/>
  <c r="H119" i="14" s="1"/>
  <c r="AF102" i="26"/>
  <c r="AF103" i="14" s="1"/>
  <c r="AF104" i="14" s="1"/>
  <c r="Z102" i="26"/>
  <c r="Z104" i="14" s="1"/>
  <c r="G114" i="26"/>
  <c r="S9" i="28" s="1"/>
  <c r="V9" i="28" s="1"/>
  <c r="W9" i="28" s="1"/>
  <c r="M110" i="14"/>
  <c r="M119" i="14" s="1"/>
  <c r="M110" i="26"/>
  <c r="K114" i="26"/>
  <c r="S21" i="28" s="1"/>
  <c r="V21" i="28" s="1"/>
  <c r="W21" i="28" s="1"/>
  <c r="F114" i="26"/>
  <c r="S6" i="28" s="1"/>
  <c r="V6" i="28" s="1"/>
  <c r="W6" i="28" s="1"/>
  <c r="N110" i="14"/>
  <c r="N119" i="14" s="1"/>
  <c r="F110" i="14"/>
  <c r="F119" i="14" s="1"/>
  <c r="Q120" i="20"/>
  <c r="R120" i="20"/>
  <c r="S119" i="14"/>
  <c r="V120" i="20"/>
  <c r="U120" i="20"/>
  <c r="T120" i="20"/>
  <c r="Q117" i="14"/>
  <c r="R122" i="14"/>
  <c r="N108" i="20"/>
  <c r="N111" i="20" s="1"/>
  <c r="N109" i="18"/>
  <c r="K113" i="17"/>
  <c r="H20" i="28" s="1"/>
  <c r="L20" i="28" s="1"/>
  <c r="N109" i="20"/>
  <c r="N109" i="19"/>
  <c r="M109" i="17"/>
  <c r="M109" i="18"/>
  <c r="M109" i="20"/>
  <c r="M118" i="14" s="1"/>
  <c r="M109" i="19"/>
  <c r="L108" i="20"/>
  <c r="L111" i="20" s="1"/>
  <c r="L10" i="28"/>
  <c r="J108" i="17"/>
  <c r="J108" i="18"/>
  <c r="J108" i="20"/>
  <c r="J111" i="20" s="1"/>
  <c r="J109" i="19"/>
  <c r="J109" i="17"/>
  <c r="L11" i="28"/>
  <c r="W11" i="28" s="1"/>
  <c r="L8" i="28"/>
  <c r="W8" i="28" s="1"/>
  <c r="L4" i="28"/>
  <c r="F113" i="17"/>
  <c r="H5" i="28" s="1"/>
  <c r="L5" i="28"/>
  <c r="F109" i="20"/>
  <c r="F118" i="14" s="1"/>
  <c r="L108" i="24"/>
  <c r="N108" i="25"/>
  <c r="N111" i="25" s="1"/>
  <c r="N109" i="25"/>
  <c r="M108" i="25"/>
  <c r="M111" i="25" s="1"/>
  <c r="I113" i="25"/>
  <c r="Q13" i="28" s="1"/>
  <c r="R13" i="28" s="1"/>
  <c r="J108" i="25"/>
  <c r="J111" i="25" s="1"/>
  <c r="R7" i="28"/>
  <c r="H108" i="25"/>
  <c r="H111" i="25" s="1"/>
  <c r="N108" i="24"/>
  <c r="K112" i="24"/>
  <c r="P19" i="28" s="1"/>
  <c r="R19" i="28" s="1"/>
  <c r="J112" i="24"/>
  <c r="P16" i="28" s="1"/>
  <c r="R16" i="28" s="1"/>
  <c r="J108" i="24"/>
  <c r="H112" i="24"/>
  <c r="P10" i="28" s="1"/>
  <c r="R10" i="28" s="1"/>
  <c r="F108" i="25"/>
  <c r="F111" i="25" s="1"/>
  <c r="F112" i="22"/>
  <c r="N4" i="28" s="1"/>
  <c r="R4" i="28" s="1"/>
  <c r="F108" i="23"/>
  <c r="F108" i="24"/>
  <c r="M108" i="18"/>
  <c r="L16" i="28"/>
  <c r="L17" i="28"/>
  <c r="W17" i="28" s="1"/>
  <c r="J108" i="19"/>
  <c r="L108" i="19"/>
  <c r="I112" i="19"/>
  <c r="J13" i="28" s="1"/>
  <c r="L13" i="28" s="1"/>
  <c r="J109" i="20"/>
  <c r="J118" i="14" s="1"/>
  <c r="H109" i="20"/>
  <c r="F108" i="19"/>
  <c r="F109" i="19"/>
  <c r="N108" i="19"/>
  <c r="K112" i="19"/>
  <c r="J19" i="28" s="1"/>
  <c r="L19" i="28" s="1"/>
  <c r="M108" i="19"/>
  <c r="M108" i="20"/>
  <c r="W7" i="28" l="1"/>
  <c r="W5" i="28"/>
  <c r="W4" i="28"/>
  <c r="AE110" i="14"/>
  <c r="AG110" i="14"/>
  <c r="AA110" i="14"/>
  <c r="Y110" i="14"/>
  <c r="V123" i="14"/>
  <c r="H118" i="14"/>
  <c r="N118" i="14"/>
  <c r="W20" i="28"/>
  <c r="H117" i="14"/>
  <c r="H120" i="14" s="1"/>
  <c r="G126" i="14" s="1"/>
  <c r="X7" i="28" s="1"/>
  <c r="U123" i="14"/>
  <c r="T123" i="14"/>
  <c r="Q123" i="14"/>
  <c r="S123" i="14"/>
  <c r="R123" i="14"/>
  <c r="L117" i="14"/>
  <c r="L120" i="14" s="1"/>
  <c r="I126" i="14" s="1"/>
  <c r="X13" i="28" s="1"/>
  <c r="W10" i="28"/>
  <c r="N117" i="14"/>
  <c r="N120" i="14" s="1"/>
  <c r="K126" i="14" s="1"/>
  <c r="X19" i="28" s="1"/>
  <c r="J117" i="14"/>
  <c r="J120" i="14" s="1"/>
  <c r="H126" i="14" s="1"/>
  <c r="X10" i="28" s="1"/>
  <c r="F117" i="14"/>
  <c r="F120" i="14" s="1"/>
  <c r="F126" i="14" s="1"/>
  <c r="X4" i="28" s="1"/>
  <c r="W19" i="28"/>
  <c r="W16" i="28"/>
  <c r="W13" i="28"/>
  <c r="M117" i="14"/>
  <c r="M120" i="14" s="1"/>
  <c r="J126" i="14" s="1"/>
  <c r="X16" i="28" s="1"/>
  <c r="M111" i="20"/>
  <c r="AG111" i="14" l="1"/>
</calcChain>
</file>

<file path=xl/sharedStrings.xml><?xml version="1.0" encoding="utf-8"?>
<sst xmlns="http://schemas.openxmlformats.org/spreadsheetml/2006/main" count="3172" uniqueCount="497">
  <si>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</si>
  <si>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</si>
  <si>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</si>
  <si>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</si>
  <si>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</si>
  <si>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</si>
  <si>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教科</t>
    <rPh sb="0" eb="2">
      <t>キョウカ</t>
    </rPh>
    <phoneticPr fontId="1"/>
  </si>
  <si>
    <t>行事</t>
    <rPh sb="0" eb="2">
      <t>ギョウジ</t>
    </rPh>
    <phoneticPr fontId="1"/>
  </si>
  <si>
    <t>他</t>
    <rPh sb="0" eb="1">
      <t>タ</t>
    </rPh>
    <phoneticPr fontId="1"/>
  </si>
  <si>
    <t>日</t>
    <rPh sb="0" eb="1">
      <t>ヒ</t>
    </rPh>
    <phoneticPr fontId="1"/>
  </si>
  <si>
    <t>他</t>
    <rPh sb="0" eb="1">
      <t>タ</t>
    </rPh>
    <phoneticPr fontId="1"/>
  </si>
  <si>
    <t>年度</t>
    <rPh sb="0" eb="2">
      <t>ネンド</t>
    </rPh>
    <phoneticPr fontId="1"/>
  </si>
  <si>
    <t>年度入力</t>
    <rPh sb="0" eb="2">
      <t>ネンド</t>
    </rPh>
    <rPh sb="2" eb="4">
      <t>ニュウリョク</t>
    </rPh>
    <phoneticPr fontId="1"/>
  </si>
  <si>
    <t>学校名入力</t>
    <rPh sb="0" eb="3">
      <t>ガッコウメイ</t>
    </rPh>
    <rPh sb="3" eb="5">
      <t>ニュウリョク</t>
    </rPh>
    <phoneticPr fontId="1"/>
  </si>
  <si>
    <t>設　定</t>
    <rPh sb="0" eb="1">
      <t>セツ</t>
    </rPh>
    <rPh sb="2" eb="3">
      <t>サダム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</si>
  <si>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</si>
  <si>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</si>
  <si>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</si>
  <si>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</si>
  <si>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</si>
  <si>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</si>
  <si>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</si>
  <si>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</si>
  <si>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</si>
  <si>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</si>
  <si>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</si>
  <si>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</si>
  <si>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</si>
  <si>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</si>
  <si>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</si>
  <si>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</si>
  <si>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</si>
  <si>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</si>
  <si>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</si>
  <si>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校 内 行 事</t>
    <rPh sb="0" eb="1">
      <t>コウ</t>
    </rPh>
    <rPh sb="2" eb="3">
      <t>ウチ</t>
    </rPh>
    <rPh sb="4" eb="5">
      <t>ギョウ</t>
    </rPh>
    <rPh sb="6" eb="7">
      <t>コト</t>
    </rPh>
    <phoneticPr fontId="1"/>
  </si>
  <si>
    <t>日直</t>
    <rPh sb="0" eb="2">
      <t>ニッチョク</t>
    </rPh>
    <phoneticPr fontId="1"/>
  </si>
  <si>
    <t>曜</t>
    <rPh sb="0" eb="1">
      <t>ヨウ</t>
    </rPh>
    <phoneticPr fontId="1"/>
  </si>
  <si>
    <t>時数</t>
    <rPh sb="0" eb="2">
      <t>ジスウ</t>
    </rPh>
    <phoneticPr fontId="1"/>
  </si>
  <si>
    <t>他</t>
    <rPh sb="0" eb="1">
      <t>タ</t>
    </rPh>
    <phoneticPr fontId="1"/>
  </si>
  <si>
    <t>出 張 ・ 校 外 行 事 等</t>
    <rPh sb="0" eb="1">
      <t>デ</t>
    </rPh>
    <rPh sb="2" eb="3">
      <t>バリ</t>
    </rPh>
    <rPh sb="6" eb="7">
      <t>コウ</t>
    </rPh>
    <rPh sb="8" eb="9">
      <t>ソト</t>
    </rPh>
    <rPh sb="10" eb="11">
      <t>ギョウ</t>
    </rPh>
    <rPh sb="12" eb="13">
      <t>コト</t>
    </rPh>
    <rPh sb="14" eb="15">
      <t>トウ</t>
    </rPh>
    <phoneticPr fontId="1"/>
  </si>
  <si>
    <t>１年</t>
    <rPh sb="1" eb="2">
      <t>ネン</t>
    </rPh>
    <phoneticPr fontId="1"/>
  </si>
  <si>
    <t>授業日数</t>
    <rPh sb="0" eb="2">
      <t>ジュギョウ</t>
    </rPh>
    <rPh sb="2" eb="4">
      <t>ニッスウ</t>
    </rPh>
    <phoneticPr fontId="1"/>
  </si>
  <si>
    <t>６年</t>
    <rPh sb="1" eb="2">
      <t>ネン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</si>
  <si>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</si>
  <si>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</si>
  <si>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　３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</si>
  <si>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教科</t>
    <rPh sb="0" eb="2">
      <t>キョウカ</t>
    </rPh>
    <phoneticPr fontId="1"/>
  </si>
  <si>
    <t>行事</t>
    <rPh sb="0" eb="2">
      <t>ギョウジ</t>
    </rPh>
    <phoneticPr fontId="1"/>
  </si>
  <si>
    <t>その他</t>
    <rPh sb="2" eb="3">
      <t>タ</t>
    </rPh>
    <phoneticPr fontId="1"/>
  </si>
  <si>
    <t>4年</t>
    <rPh sb="1" eb="2">
      <t>ネン</t>
    </rPh>
    <phoneticPr fontId="1"/>
  </si>
  <si>
    <t>５年</t>
    <rPh sb="1" eb="2">
      <t>ネン</t>
    </rPh>
    <phoneticPr fontId="1"/>
  </si>
  <si>
    <t>儀式</t>
    <rPh sb="0" eb="2">
      <t>ギシキ</t>
    </rPh>
    <phoneticPr fontId="1"/>
  </si>
  <si>
    <t>文化</t>
    <rPh sb="0" eb="2">
      <t>ブンカ</t>
    </rPh>
    <phoneticPr fontId="1"/>
  </si>
  <si>
    <t>健安</t>
    <rPh sb="0" eb="1">
      <t>ケン</t>
    </rPh>
    <rPh sb="1" eb="2">
      <t>アン</t>
    </rPh>
    <phoneticPr fontId="1"/>
  </si>
  <si>
    <t>遠足</t>
    <rPh sb="0" eb="2">
      <t>エンソク</t>
    </rPh>
    <phoneticPr fontId="1"/>
  </si>
  <si>
    <t>勤労</t>
    <rPh sb="0" eb="2">
      <t>キンロウ</t>
    </rPh>
    <phoneticPr fontId="1"/>
  </si>
  <si>
    <t>児童</t>
    <rPh sb="0" eb="2">
      <t>ジドウ</t>
    </rPh>
    <phoneticPr fontId="1"/>
  </si>
  <si>
    <t>２～４年</t>
    <rPh sb="3" eb="4">
      <t>ネン</t>
    </rPh>
    <phoneticPr fontId="1"/>
  </si>
  <si>
    <t>１学期</t>
    <rPh sb="1" eb="3">
      <t>ガッキ</t>
    </rPh>
    <phoneticPr fontId="1"/>
  </si>
  <si>
    <t>２学期</t>
    <rPh sb="1" eb="3">
      <t>ガッキ</t>
    </rPh>
    <phoneticPr fontId="1"/>
  </si>
  <si>
    <t>３学期</t>
    <rPh sb="1" eb="3">
      <t>ガッキ</t>
    </rPh>
    <phoneticPr fontId="1"/>
  </si>
  <si>
    <t>年間</t>
    <rPh sb="0" eb="2">
      <t>ネンカン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</si>
  <si>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</si>
  <si>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</si>
  <si>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</si>
  <si>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３月</t>
    <rPh sb="1" eb="2">
      <t>ガツ</t>
    </rPh>
    <phoneticPr fontId="1"/>
  </si>
  <si>
    <t>年間</t>
    <rPh sb="0" eb="2">
      <t>ネンカン</t>
    </rPh>
    <phoneticPr fontId="1"/>
  </si>
  <si>
    <t>月</t>
    <rPh sb="0" eb="1">
      <t>ゲツ</t>
    </rPh>
    <phoneticPr fontId="1"/>
  </si>
  <si>
    <t>３学期</t>
    <rPh sb="1" eb="3">
      <t>ガッキ</t>
    </rPh>
    <phoneticPr fontId="1"/>
  </si>
  <si>
    <t>３月の時数</t>
    <rPh sb="1" eb="2">
      <t>ガツ</t>
    </rPh>
    <rPh sb="3" eb="5">
      <t>ジスウ</t>
    </rPh>
    <phoneticPr fontId="1"/>
  </si>
  <si>
    <t>３月の各行事時数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</si>
  <si>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</si>
  <si>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</si>
  <si>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</si>
  <si>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</si>
  <si>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</si>
  <si>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</si>
  <si>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浦添市立沢岻小学校</t>
    <rPh sb="0" eb="2">
      <t>ウラソエ</t>
    </rPh>
    <rPh sb="2" eb="4">
      <t>シリツ</t>
    </rPh>
    <rPh sb="4" eb="6">
      <t>タクシ</t>
    </rPh>
    <rPh sb="6" eb="9">
      <t>ショウガッコウ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</si>
  <si>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</si>
  <si>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</si>
  <si>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</si>
  <si>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</si>
  <si>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</si>
  <si>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</si>
  <si>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１年</t>
    <rPh sb="1" eb="2">
      <t>ネン</t>
    </rPh>
    <phoneticPr fontId="1"/>
  </si>
  <si>
    <t>曜</t>
    <rPh sb="0" eb="1">
      <t>ヨウ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</si>
  <si>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</si>
  <si>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</si>
  <si>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</si>
  <si>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</si>
  <si>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</si>
  <si>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曜日回数</t>
    <rPh sb="0" eb="2">
      <t>ヨウビ</t>
    </rPh>
    <rPh sb="2" eb="4">
      <t>カイスウ</t>
    </rPh>
    <phoneticPr fontId="1"/>
  </si>
  <si>
    <t>合計</t>
    <rPh sb="0" eb="2">
      <t>ゴウケイ</t>
    </rPh>
    <phoneticPr fontId="1"/>
  </si>
  <si>
    <t>　４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</si>
  <si>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４月の時数</t>
    <rPh sb="1" eb="2">
      <t>ガツ</t>
    </rPh>
    <rPh sb="3" eb="5">
      <t>ジスウ</t>
    </rPh>
    <phoneticPr fontId="1"/>
  </si>
  <si>
    <t>４月の各行事時数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</si>
  <si>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時数の累計（４月）</t>
    <rPh sb="0" eb="2">
      <t>ジスウ</t>
    </rPh>
    <rPh sb="3" eb="5">
      <t>ルイケイ</t>
    </rPh>
    <rPh sb="7" eb="8">
      <t>ガツ</t>
    </rPh>
    <phoneticPr fontId="1"/>
  </si>
  <si>
    <t>　５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</si>
  <si>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５月の時数</t>
    <rPh sb="1" eb="2">
      <t>ガツ</t>
    </rPh>
    <rPh sb="3" eb="5">
      <t>ジスウ</t>
    </rPh>
    <phoneticPr fontId="1"/>
  </si>
  <si>
    <t>５月の各行事時数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</si>
  <si>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時数の累計（４～５月）</t>
    <rPh sb="0" eb="2">
      <t>ジスウ</t>
    </rPh>
    <rPh sb="3" eb="5">
      <t>ルイケイ</t>
    </rPh>
    <rPh sb="9" eb="10">
      <t>ガツ</t>
    </rPh>
    <phoneticPr fontId="1"/>
  </si>
  <si>
    <t>６月の時数</t>
    <rPh sb="1" eb="2">
      <t>ガツ</t>
    </rPh>
    <rPh sb="3" eb="5">
      <t>ジスウ</t>
    </rPh>
    <phoneticPr fontId="1"/>
  </si>
  <si>
    <t>　６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</si>
  <si>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６月の各行事時数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</si>
  <si>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時数の累計（４～６月）</t>
    <rPh sb="0" eb="2">
      <t>ジスウ</t>
    </rPh>
    <rPh sb="3" eb="5">
      <t>ルイケイ</t>
    </rPh>
    <rPh sb="9" eb="10">
      <t>ガツ</t>
    </rPh>
    <phoneticPr fontId="1"/>
  </si>
  <si>
    <t>　７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</si>
  <si>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７月の時数</t>
    <rPh sb="1" eb="2">
      <t>ガツ</t>
    </rPh>
    <rPh sb="3" eb="5">
      <t>ジスウ</t>
    </rPh>
    <phoneticPr fontId="1"/>
  </si>
  <si>
    <t>７月の各行事時数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</si>
  <si>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３学期の時数</t>
    <rPh sb="1" eb="3">
      <t>ガッキ</t>
    </rPh>
    <rPh sb="4" eb="6">
      <t>ジスウ</t>
    </rPh>
    <phoneticPr fontId="1"/>
  </si>
  <si>
    <t>１学期の時数</t>
    <rPh sb="1" eb="3">
      <t>ガッキ</t>
    </rPh>
    <rPh sb="4" eb="6">
      <t>ジスウ</t>
    </rPh>
    <phoneticPr fontId="1"/>
  </si>
  <si>
    <t>　８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</si>
  <si>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８月の時数</t>
    <rPh sb="1" eb="2">
      <t>ガツ</t>
    </rPh>
    <rPh sb="3" eb="5">
      <t>ジスウ</t>
    </rPh>
    <phoneticPr fontId="1"/>
  </si>
  <si>
    <t>８月の各行事時数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</si>
  <si>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時数の累計（８月）</t>
    <rPh sb="0" eb="2">
      <t>ジスウ</t>
    </rPh>
    <rPh sb="3" eb="5">
      <t>ルイケイ</t>
    </rPh>
    <rPh sb="7" eb="8">
      <t>ガツ</t>
    </rPh>
    <phoneticPr fontId="1"/>
  </si>
  <si>
    <t>　９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</si>
  <si>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９月の時数</t>
    <rPh sb="1" eb="2">
      <t>ガツ</t>
    </rPh>
    <rPh sb="3" eb="5">
      <t>ジスウ</t>
    </rPh>
    <phoneticPr fontId="1"/>
  </si>
  <si>
    <t>９月の各行事時数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</si>
  <si>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時数の累計（８～９月）</t>
    <rPh sb="0" eb="2">
      <t>ジスウ</t>
    </rPh>
    <rPh sb="3" eb="5">
      <t>ルイケイ</t>
    </rPh>
    <rPh sb="9" eb="10">
      <t>ガツ</t>
    </rPh>
    <phoneticPr fontId="1"/>
  </si>
  <si>
    <t>　１０ 月 行 事 計 画</t>
    <rPh sb="4" eb="5">
      <t>ガツ</t>
    </rPh>
    <rPh sb="6" eb="7">
      <t>ギョウ</t>
    </rPh>
    <rPh sb="8" eb="9">
      <t>コト</t>
    </rPh>
    <rPh sb="10" eb="11">
      <t>ケイ</t>
    </rPh>
    <rPh sb="12" eb="13">
      <t>ガ</t>
    </rPh>
    <phoneticPr fontId="1"/>
  </si>
  <si>
    <t>１０月の時数</t>
    <rPh sb="2" eb="3">
      <t>ガツ</t>
    </rPh>
    <rPh sb="4" eb="6">
      <t>ジスウ</t>
    </rPh>
    <phoneticPr fontId="1"/>
  </si>
  <si>
    <t>１０月の各行事時数</t>
    <rPh sb="2" eb="3">
      <t>ガツ</t>
    </rPh>
    <rPh sb="4" eb="5">
      <t>カク</t>
    </rPh>
    <rPh sb="5" eb="7">
      <t>ギョウジ</t>
    </rPh>
    <rPh sb="7" eb="9">
      <t>ジスウ</t>
    </rPh>
    <phoneticPr fontId="1"/>
  </si>
  <si>
    <t>時数の累計（８～１０月）</t>
    <rPh sb="0" eb="2">
      <t>ジスウ</t>
    </rPh>
    <rPh sb="3" eb="5">
      <t>ルイケイ</t>
    </rPh>
    <rPh sb="10" eb="11">
      <t>ガツ</t>
    </rPh>
    <phoneticPr fontId="1"/>
  </si>
  <si>
    <t>　１１ 月 行 事 計 画</t>
    <rPh sb="4" eb="5">
      <t>ガツ</t>
    </rPh>
    <rPh sb="6" eb="7">
      <t>ギョウ</t>
    </rPh>
    <rPh sb="8" eb="9">
      <t>コト</t>
    </rPh>
    <rPh sb="10" eb="11">
      <t>ケイ</t>
    </rPh>
    <rPh sb="12" eb="13">
      <t>ガ</t>
    </rPh>
    <phoneticPr fontId="1"/>
  </si>
  <si>
    <t>１１月の時数</t>
    <rPh sb="2" eb="3">
      <t>ガツ</t>
    </rPh>
    <rPh sb="4" eb="6">
      <t>ジスウ</t>
    </rPh>
    <phoneticPr fontId="1"/>
  </si>
  <si>
    <t>１１月の各行事時数</t>
    <rPh sb="2" eb="3">
      <t>ガツ</t>
    </rPh>
    <rPh sb="4" eb="5">
      <t>カク</t>
    </rPh>
    <rPh sb="5" eb="7">
      <t>ギョウジ</t>
    </rPh>
    <rPh sb="7" eb="9">
      <t>ジスウ</t>
    </rPh>
    <phoneticPr fontId="1"/>
  </si>
  <si>
    <t>時数の累計（８～１１月）</t>
    <rPh sb="0" eb="2">
      <t>ジスウ</t>
    </rPh>
    <rPh sb="3" eb="5">
      <t>ルイケイ</t>
    </rPh>
    <rPh sb="10" eb="11">
      <t>ガツ</t>
    </rPh>
    <phoneticPr fontId="1"/>
  </si>
  <si>
    <t>　１２ 月 行 事 計 画</t>
    <rPh sb="4" eb="5">
      <t>ガツ</t>
    </rPh>
    <rPh sb="6" eb="7">
      <t>ギョウ</t>
    </rPh>
    <rPh sb="8" eb="9">
      <t>コト</t>
    </rPh>
    <rPh sb="10" eb="11">
      <t>ケイ</t>
    </rPh>
    <rPh sb="12" eb="13">
      <t>ガ</t>
    </rPh>
    <phoneticPr fontId="1"/>
  </si>
  <si>
    <t>１２月の時数</t>
    <rPh sb="2" eb="3">
      <t>ガツ</t>
    </rPh>
    <rPh sb="4" eb="6">
      <t>ジスウ</t>
    </rPh>
    <phoneticPr fontId="1"/>
  </si>
  <si>
    <t>１２月の各行事時数</t>
    <rPh sb="2" eb="3">
      <t>ガツ</t>
    </rPh>
    <rPh sb="4" eb="5">
      <t>カク</t>
    </rPh>
    <rPh sb="5" eb="7">
      <t>ギョウジ</t>
    </rPh>
    <rPh sb="7" eb="9">
      <t>ジスウ</t>
    </rPh>
    <phoneticPr fontId="1"/>
  </si>
  <si>
    <t>２学期の時数</t>
    <rPh sb="1" eb="3">
      <t>ガッキ</t>
    </rPh>
    <rPh sb="4" eb="6">
      <t>ジスウ</t>
    </rPh>
    <phoneticPr fontId="1"/>
  </si>
  <si>
    <t>　１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</si>
  <si>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１月の時数</t>
    <rPh sb="1" eb="2">
      <t>ガツ</t>
    </rPh>
    <rPh sb="3" eb="5">
      <t>ジスウ</t>
    </rPh>
    <phoneticPr fontId="1"/>
  </si>
  <si>
    <t>１月の各行事時数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</si>
  <si>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時数の累計（１月）</t>
    <rPh sb="0" eb="2">
      <t>ジスウ</t>
    </rPh>
    <rPh sb="3" eb="5">
      <t>ルイケイ</t>
    </rPh>
    <rPh sb="7" eb="8">
      <t>ガツ</t>
    </rPh>
    <phoneticPr fontId="1"/>
  </si>
  <si>
    <t>　２ 月 行 事 計 画</t>
    <rPh sb="3" eb="4">
      <t>ガツ</t>
    </rPh>
    <rPh sb="5" eb="6">
      <t>ギョウ</t>
    </rPh>
    <rPh sb="7" eb="8">
      <t>コト</t>
    </rPh>
    <rPh sb="9" eb="10">
      <t>ケイ</t>
    </rPh>
    <rPh sb="11" eb="12">
      <t>ガ</t>
    </rPh>
    <phoneticPr fontId="1"/>
  </si>
  <si>
    <t>２月の時数</t>
    <rPh sb="1" eb="2">
      <t>ガツ</t>
    </rPh>
    <rPh sb="3" eb="5">
      <t>ジスウ</t>
    </rPh>
    <phoneticPr fontId="1"/>
  </si>
  <si>
    <t>２月の各行事時数</t>
    <rPh sb="1" eb="2">
      <t>ガツ</t>
    </rPh>
    <rPh sb="3" eb="4">
      <t>カク</t>
    </rPh>
    <rPh sb="4" eb="6">
      <t>ギョウジ</t>
    </rPh>
    <rPh sb="6" eb="8">
      <t>ジスウ</t>
    </rPh>
    <phoneticPr fontId="1"/>
  </si>
  <si>
    <t>時数の累計（１～２月）</t>
    <rPh sb="0" eb="2">
      <t>ジスウ</t>
    </rPh>
    <rPh sb="3" eb="5">
      <t>ルイケイ</t>
    </rPh>
    <rPh sb="9" eb="10">
      <t>ガツ</t>
    </rPh>
    <phoneticPr fontId="1"/>
  </si>
  <si>
    <t>年間の時数</t>
    <rPh sb="0" eb="2">
      <t>ネンカン</t>
    </rPh>
    <rPh sb="3" eb="5">
      <t>ジスウ</t>
    </rPh>
    <phoneticPr fontId="1"/>
  </si>
  <si>
    <t>年間の各行事時数</t>
    <rPh sb="0" eb="2">
      <t>ネンカン</t>
    </rPh>
    <rPh sb="3" eb="4">
      <t>カク</t>
    </rPh>
    <rPh sb="4" eb="6">
      <t>ギョウジ</t>
    </rPh>
    <rPh sb="6" eb="8">
      <t>ジスウ</t>
    </rPh>
    <phoneticPr fontId="1"/>
  </si>
  <si>
    <t>年間行事計画　５月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</si>
  <si>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※シートに反映されます</t>
    <rPh sb="5" eb="7">
      <t>ハンエイ</t>
    </rPh>
    <phoneticPr fontId="1"/>
  </si>
  <si>
    <t>年間行事計画　３月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</si>
  <si>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２月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</si>
  <si>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１月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</si>
  <si>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１２月</t>
    <rPh sb="0" eb="2">
      <t>ネンカン</t>
    </rPh>
    <rPh sb="2" eb="4">
      <t>ギョウジ</t>
    </rPh>
    <rPh sb="4" eb="6">
      <t>ケイカク</t>
    </rPh>
    <rPh sb="9" eb="10">
      <t>ガツ</t>
    </rPh>
    <phoneticPr fontId="1"/>
  </si>
  <si>
    <t>年間行事計画　１１月</t>
    <rPh sb="0" eb="1">
      <t>ネン</t>
    </rPh>
    <rPh sb="1" eb="2">
      <t>アイダ</t>
    </rPh>
    <rPh sb="2" eb="4">
      <t>ギョウジ</t>
    </rPh>
    <rPh sb="4" eb="6">
      <t>ケイカク</t>
    </rPh>
    <rPh sb="9" eb="10">
      <t>ガツ</t>
    </rPh>
    <phoneticPr fontId="1"/>
  </si>
  <si>
    <t>年間行事計画　１０月</t>
    <rPh sb="0" eb="2">
      <t>ネンカン</t>
    </rPh>
    <rPh sb="2" eb="4">
      <t>ギョウジ</t>
    </rPh>
    <rPh sb="4" eb="6">
      <t>ケイカク</t>
    </rPh>
    <rPh sb="9" eb="10">
      <t>ガツ</t>
    </rPh>
    <phoneticPr fontId="1"/>
  </si>
  <si>
    <t>年間行事計画　９月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</si>
  <si>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８月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</si>
  <si>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７月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</si>
  <si>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６月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</si>
  <si>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年間行事計画　４月</t>
    <rPh sb="0" eb="2">
      <t>ネンカン</t>
    </rPh>
    <rPh sb="2" eb="4">
      <t>ギョウジ</t>
    </rPh>
    <rPh sb="4" eb="6">
      <t>ケイカク</t>
    </rPh>
    <rPh sb="8" eb="9">
      <t>ガツ</t>
    </rPh>
    <phoneticPr fontId="1"/>
  </si>
  <si>
    <t>曜日合計</t>
    <rPh sb="0" eb="2">
      <t>ヨウビ</t>
    </rPh>
    <rPh sb="2" eb="4">
      <t>ゴウケイ</t>
    </rPh>
    <phoneticPr fontId="1"/>
  </si>
  <si>
    <t>予備</t>
    <rPh sb="0" eb="2">
      <t>ヨビ</t>
    </rPh>
    <phoneticPr fontId="1"/>
  </si>
  <si>
    <t>予備</t>
    <rPh sb="0" eb="2">
      <t>ヨビ</t>
    </rPh>
    <phoneticPr fontId="1"/>
  </si>
  <si>
    <t>１学期の各行事時数</t>
    <rPh sb="1" eb="3">
      <t>ガッキ</t>
    </rPh>
    <rPh sb="4" eb="5">
      <t>カク</t>
    </rPh>
    <rPh sb="5" eb="7">
      <t>ギョウジ</t>
    </rPh>
    <rPh sb="7" eb="9">
      <t>ジスウ</t>
    </rPh>
    <phoneticPr fontId="1"/>
  </si>
  <si>
    <t>３学期の各行事時数</t>
    <rPh sb="1" eb="3">
      <t>ガッキ</t>
    </rPh>
    <rPh sb="4" eb="5">
      <t>カク</t>
    </rPh>
    <rPh sb="5" eb="7">
      <t>ギョウジ</t>
    </rPh>
    <rPh sb="7" eb="9">
      <t>ジスウ</t>
    </rPh>
    <phoneticPr fontId="1"/>
  </si>
  <si>
    <t>２学期の各行事時数</t>
    <rPh sb="1" eb="3">
      <t>ガッキ</t>
    </rPh>
    <rPh sb="4" eb="5">
      <t>カク</t>
    </rPh>
    <rPh sb="5" eb="7">
      <t>ギョウジ</t>
    </rPh>
    <rPh sb="7" eb="9">
      <t>ジスウ</t>
    </rPh>
    <phoneticPr fontId="1"/>
  </si>
  <si>
    <t>８　月別各学年授業時数及び行事時数</t>
    <rPh sb="2" eb="4">
      <t>ツキベツ</t>
    </rPh>
    <rPh sb="4" eb="7">
      <t>カクガクネン</t>
    </rPh>
    <rPh sb="7" eb="9">
      <t>ジュギョウ</t>
    </rPh>
    <rPh sb="9" eb="11">
      <t>ジスウ</t>
    </rPh>
    <rPh sb="11" eb="12">
      <t>オヨ</t>
    </rPh>
    <rPh sb="13" eb="15">
      <t>ギョウジ</t>
    </rPh>
    <rPh sb="15" eb="17">
      <t>ジスウ</t>
    </rPh>
    <phoneticPr fontId="1"/>
  </si>
  <si>
    <t>一年</t>
    <rPh sb="0" eb="2">
      <t>イチネン</t>
    </rPh>
    <phoneticPr fontId="1"/>
  </si>
  <si>
    <t>授業時数</t>
    <rPh sb="0" eb="2">
      <t>ジュギョウ</t>
    </rPh>
    <rPh sb="2" eb="4">
      <t>ジスウ</t>
    </rPh>
    <phoneticPr fontId="1"/>
  </si>
  <si>
    <t>行事時数</t>
    <rPh sb="0" eb="2">
      <t>ギョウジ</t>
    </rPh>
    <rPh sb="2" eb="4">
      <t>ジスウ</t>
    </rPh>
    <phoneticPr fontId="1"/>
  </si>
  <si>
    <t>その他の行事</t>
    <rPh sb="2" eb="3">
      <t>タ</t>
    </rPh>
    <rPh sb="4" eb="6">
      <t>ギョウジ</t>
    </rPh>
    <phoneticPr fontId="1"/>
  </si>
  <si>
    <t>計</t>
    <rPh sb="0" eb="1">
      <t>ケイ</t>
    </rPh>
    <phoneticPr fontId="1"/>
  </si>
  <si>
    <t>学　期</t>
    <rPh sb="0" eb="1">
      <t>ガク</t>
    </rPh>
    <rPh sb="2" eb="3">
      <t>キ</t>
    </rPh>
    <phoneticPr fontId="1"/>
  </si>
  <si>
    <t>月</t>
    <rPh sb="0" eb="1">
      <t>ツキ</t>
    </rPh>
    <phoneticPr fontId="1"/>
  </si>
  <si>
    <t>１　学　期</t>
    <rPh sb="2" eb="3">
      <t>ガク</t>
    </rPh>
    <rPh sb="4" eb="5">
      <t>キ</t>
    </rPh>
    <phoneticPr fontId="1"/>
  </si>
  <si>
    <t>２　学　期</t>
    <rPh sb="2" eb="3">
      <t>ガク</t>
    </rPh>
    <rPh sb="4" eb="5">
      <t>キ</t>
    </rPh>
    <phoneticPr fontId="1"/>
  </si>
  <si>
    <t>３　学　期</t>
    <rPh sb="2" eb="3">
      <t>ガク</t>
    </rPh>
    <rPh sb="4" eb="5">
      <t>キ</t>
    </rPh>
    <phoneticPr fontId="1"/>
  </si>
  <si>
    <t>二年</t>
    <rPh sb="0" eb="1">
      <t>ニ</t>
    </rPh>
    <rPh sb="1" eb="2">
      <t>ネン</t>
    </rPh>
    <phoneticPr fontId="1"/>
  </si>
  <si>
    <t>三年</t>
    <rPh sb="0" eb="2">
      <t>ミツトシ</t>
    </rPh>
    <phoneticPr fontId="1"/>
  </si>
  <si>
    <t>四年</t>
    <rPh sb="0" eb="1">
      <t>ヨ</t>
    </rPh>
    <rPh sb="1" eb="2">
      <t>ネン</t>
    </rPh>
    <phoneticPr fontId="1"/>
  </si>
  <si>
    <t>五年</t>
    <rPh sb="0" eb="1">
      <t>ゴ</t>
    </rPh>
    <rPh sb="1" eb="2">
      <t>ネン</t>
    </rPh>
    <phoneticPr fontId="1"/>
  </si>
  <si>
    <t>六年</t>
    <rPh sb="0" eb="1">
      <t>ロク</t>
    </rPh>
    <rPh sb="1" eb="2">
      <t>ネン</t>
    </rPh>
    <phoneticPr fontId="1"/>
  </si>
  <si>
    <t>年間合計</t>
    <rPh sb="0" eb="2">
      <t>ネンカン</t>
    </rPh>
    <rPh sb="2" eb="3">
      <t>ゴウ</t>
    </rPh>
    <rPh sb="3" eb="4">
      <t>ケイ</t>
    </rPh>
    <phoneticPr fontId="1"/>
  </si>
  <si>
    <t>予備時数</t>
    <rPh sb="0" eb="2">
      <t>ヨビ</t>
    </rPh>
    <rPh sb="2" eb="4">
      <t>ジスウ</t>
    </rPh>
    <phoneticPr fontId="1"/>
  </si>
  <si>
    <t>※さわらないで！</t>
    <phoneticPr fontId="1"/>
  </si>
  <si>
    <t>時数計算①</t>
    <rPh sb="0" eb="2">
      <t>ジスウ</t>
    </rPh>
    <rPh sb="2" eb="4">
      <t>ケイサン</t>
    </rPh>
    <phoneticPr fontId="1"/>
  </si>
  <si>
    <t>時数計算②</t>
    <rPh sb="0" eb="2">
      <t>ジスウ</t>
    </rPh>
    <rPh sb="2" eb="4">
      <t>ケイサン</t>
    </rPh>
    <phoneticPr fontId="1"/>
  </si>
  <si>
    <t>合計②</t>
    <rPh sb="0" eb="2">
      <t>ゴウケイ</t>
    </rPh>
    <phoneticPr fontId="1"/>
  </si>
  <si>
    <t>合計①</t>
    <rPh sb="0" eb="2">
      <t>ゴウケイ</t>
    </rPh>
    <phoneticPr fontId="1"/>
  </si>
  <si>
    <t>合 計　　　①＋②</t>
    <rPh sb="0" eb="1">
      <t>ゴウ</t>
    </rPh>
    <rPh sb="2" eb="3">
      <t>ケイ</t>
    </rPh>
    <phoneticPr fontId="1"/>
  </si>
  <si>
    <t>出席</t>
    <rPh sb="0" eb="2">
      <t>シュッセキ</t>
    </rPh>
    <phoneticPr fontId="1"/>
  </si>
  <si>
    <t>↓</t>
    <phoneticPr fontId="1"/>
  </si>
  <si>
    <t>※太枠に元号と数字、学校名を入力</t>
    <rPh sb="1" eb="3">
      <t>フトワク</t>
    </rPh>
    <rPh sb="4" eb="6">
      <t>ゲンゴウ</t>
    </rPh>
    <rPh sb="7" eb="9">
      <t>スウジ</t>
    </rPh>
    <rPh sb="10" eb="13">
      <t>ガッコウメイ</t>
    </rPh>
    <rPh sb="14" eb="16">
      <t>ニュウリョク</t>
    </rPh>
    <phoneticPr fontId="1"/>
  </si>
  <si>
    <t>※太枠に各月の曜日を入力</t>
    <rPh sb="1" eb="3">
      <t>フトワク</t>
    </rPh>
    <rPh sb="4" eb="6">
      <t>カクツキ</t>
    </rPh>
    <rPh sb="7" eb="9">
      <t>ヨウビ</t>
    </rPh>
    <rPh sb="10" eb="12">
      <t>ニュウリョク</t>
    </rPh>
    <phoneticPr fontId="1"/>
  </si>
  <si>
    <t>浦添市立沢岻小学校</t>
    <rPh sb="0" eb="9">
      <t>ウラソエシリツタクシショウガッコウ</t>
    </rPh>
    <phoneticPr fontId="1"/>
  </si>
  <si>
    <t>全国学力・学習状況調査（国・算・理）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rPh sb="12" eb="13">
      <t>コク</t>
    </rPh>
    <rPh sb="14" eb="15">
      <t>サン</t>
    </rPh>
    <rPh sb="16" eb="17">
      <t>リ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</si>
  <si>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</si>
  <si>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</si>
  <si>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</si>
  <si>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</si>
  <si>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</si>
  <si>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春の遠足（全学年）※バス１３台予約済み</t>
    <rPh sb="0" eb="1">
      <t>ハル</t>
    </rPh>
    <rPh sb="2" eb="4">
      <t>エンソク</t>
    </rPh>
    <rPh sb="5" eb="8">
      <t>ゼンガクネン</t>
    </rPh>
    <rPh sb="14" eb="15">
      <t>ダイ</t>
    </rPh>
    <rPh sb="15" eb="17">
      <t>ヨヤク</t>
    </rPh>
    <rPh sb="17" eb="18">
      <t>ズ</t>
    </rPh>
    <phoneticPr fontId="1"/>
  </si>
  <si>
    <t>慰霊の日</t>
    <rPh sb="0" eb="2">
      <t>イレイ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</si>
  <si>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</si>
  <si>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</si>
  <si>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旧盆（ウンケー）</t>
    <rPh sb="0" eb="2">
      <t>キュウボン</t>
    </rPh>
    <phoneticPr fontId="1"/>
  </si>
  <si>
    <t>旧盆（ウークイ）</t>
    <rPh sb="0" eb="2">
      <t>キュウボン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</si>
  <si>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</si>
  <si>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</si>
  <si>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</si>
  <si>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</si>
  <si>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</si>
  <si>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元旦</t>
    <rPh sb="0" eb="2">
      <t>ガンタン</t>
    </rPh>
    <phoneticPr fontId="1"/>
  </si>
  <si>
    <t>3学期始業式　※給食なし</t>
    <rPh sb="1" eb="3">
      <t>ガッキ</t>
    </rPh>
    <rPh sb="3" eb="6">
      <t>シギョウシキ</t>
    </rPh>
    <rPh sb="8" eb="10">
      <t>キュウショク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</si>
  <si>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</si>
  <si>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</si>
  <si>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</si>
  <si>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令和</t>
    <rPh sb="0" eb="2">
      <t>レイワ</t>
    </rPh>
    <phoneticPr fontId="1"/>
  </si>
  <si>
    <t>春分の日</t>
    <rPh sb="0" eb="2">
      <t>シュンブン</t>
    </rPh>
    <rPh sb="3" eb="4">
      <t>ヒ</t>
    </rPh>
    <phoneticPr fontId="1"/>
  </si>
  <si>
    <t>学校閉庁日</t>
    <rPh sb="0" eb="2">
      <t>ガッコウ</t>
    </rPh>
    <rPh sb="2" eb="5">
      <t>ヘイチョウビ</t>
    </rPh>
    <phoneticPr fontId="1"/>
  </si>
  <si>
    <t>大晦日</t>
    <rPh sb="0" eb="3">
      <t>オオミソカ</t>
    </rPh>
    <phoneticPr fontId="1"/>
  </si>
  <si>
    <t>秋の校外学習（1～4年）※バス8台予約済み</t>
    <rPh sb="0" eb="1">
      <t>アキ</t>
    </rPh>
    <rPh sb="2" eb="4">
      <t>コウガイ</t>
    </rPh>
    <rPh sb="4" eb="6">
      <t>ガクシュウ</t>
    </rPh>
    <rPh sb="10" eb="11">
      <t>ネン</t>
    </rPh>
    <rPh sb="16" eb="17">
      <t>ダイ</t>
    </rPh>
    <rPh sb="17" eb="19">
      <t>ヨヤク</t>
    </rPh>
    <rPh sb="19" eb="20">
      <t>ズ</t>
    </rPh>
    <phoneticPr fontId="1"/>
  </si>
  <si>
    <t>第５９回教頭研究大会中頭大会（全体会）</t>
    <rPh sb="0" eb="1">
      <t>ダイ</t>
    </rPh>
    <rPh sb="3" eb="4">
      <t>カイ</t>
    </rPh>
    <rPh sb="4" eb="6">
      <t>キョウトウ</t>
    </rPh>
    <rPh sb="6" eb="8">
      <t>ケンキュウ</t>
    </rPh>
    <rPh sb="8" eb="10">
      <t>タイカイ</t>
    </rPh>
    <rPh sb="10" eb="12">
      <t>ナカガミ</t>
    </rPh>
    <rPh sb="12" eb="14">
      <t>タイカイ</t>
    </rPh>
    <rPh sb="15" eb="18">
      <t>ゼンタイカイ</t>
    </rPh>
    <phoneticPr fontId="1"/>
  </si>
  <si>
    <t>第５９回教頭研究大会中頭大会（分科会）</t>
    <rPh sb="15" eb="18">
      <t>ブンカカイ</t>
    </rPh>
    <phoneticPr fontId="1"/>
  </si>
  <si>
    <t>学びのたしかめ（４・５年）　</t>
    <rPh sb="0" eb="1">
      <t>マナ</t>
    </rPh>
    <rPh sb="11" eb="12">
      <t>ネン</t>
    </rPh>
    <phoneticPr fontId="1"/>
  </si>
  <si>
    <t>修学旅行（6年）</t>
    <rPh sb="0" eb="2">
      <t>シュウガク</t>
    </rPh>
    <rPh sb="2" eb="4">
      <t>リョコウ</t>
    </rPh>
    <rPh sb="6" eb="7">
      <t>ネン</t>
    </rPh>
    <phoneticPr fontId="1"/>
  </si>
  <si>
    <t>修学旅行（6年）</t>
    <rPh sb="0" eb="4">
      <t>シュウガクリョコウ</t>
    </rPh>
    <rPh sb="6" eb="7">
      <t>ネン</t>
    </rPh>
    <phoneticPr fontId="1"/>
  </si>
  <si>
    <t>尿・蟯虫検査（全学年）</t>
    <rPh sb="0" eb="1">
      <t>ニョウ</t>
    </rPh>
    <rPh sb="2" eb="6">
      <t>ギョウチュウケンサ</t>
    </rPh>
    <rPh sb="7" eb="10">
      <t>ゼンガクネン</t>
    </rPh>
    <phoneticPr fontId="1"/>
  </si>
  <si>
    <t>尿・蟯虫検査（未・再検査）</t>
    <rPh sb="0" eb="1">
      <t>ニョウ</t>
    </rPh>
    <rPh sb="2" eb="6">
      <t>ギョウチュウケンサ</t>
    </rPh>
    <rPh sb="7" eb="8">
      <t>ミ</t>
    </rPh>
    <rPh sb="9" eb="12">
      <t>サイケンサ</t>
    </rPh>
    <phoneticPr fontId="1"/>
  </si>
  <si>
    <t>個人面談①</t>
    <rPh sb="0" eb="2">
      <t>コジン</t>
    </rPh>
    <rPh sb="2" eb="4">
      <t>メンダン</t>
    </rPh>
    <phoneticPr fontId="1"/>
  </si>
  <si>
    <t>個人面談②</t>
    <rPh sb="0" eb="2">
      <t>コジン</t>
    </rPh>
    <rPh sb="2" eb="4">
      <t>メンダン</t>
    </rPh>
    <phoneticPr fontId="1"/>
  </si>
  <si>
    <t>個人面談③</t>
    <rPh sb="0" eb="2">
      <t>コジン</t>
    </rPh>
    <rPh sb="2" eb="4">
      <t>メンダン</t>
    </rPh>
    <phoneticPr fontId="1"/>
  </si>
  <si>
    <t>個人面談④</t>
    <rPh sb="0" eb="2">
      <t>コジン</t>
    </rPh>
    <rPh sb="2" eb="4">
      <t>メンダン</t>
    </rPh>
    <phoneticPr fontId="1"/>
  </si>
  <si>
    <t>職員会議</t>
    <rPh sb="0" eb="2">
      <t>ショクイン</t>
    </rPh>
    <rPh sb="2" eb="4">
      <t>カイギ</t>
    </rPh>
    <phoneticPr fontId="1"/>
  </si>
  <si>
    <t>個人面談⑤</t>
    <rPh sb="0" eb="2">
      <t>コジン</t>
    </rPh>
    <rPh sb="2" eb="4">
      <t>メンダン</t>
    </rPh>
    <phoneticPr fontId="1"/>
  </si>
  <si>
    <t>校内書き初め会</t>
    <rPh sb="0" eb="2">
      <t>コウナイ</t>
    </rPh>
    <rPh sb="2" eb="3">
      <t>カ</t>
    </rPh>
    <rPh sb="4" eb="5">
      <t>ゾ</t>
    </rPh>
    <rPh sb="6" eb="7">
      <t>カイ</t>
    </rPh>
    <phoneticPr fontId="1"/>
  </si>
  <si>
    <t>てだこまつり</t>
    <phoneticPr fontId="1"/>
  </si>
  <si>
    <t>運動会予備日</t>
    <rPh sb="0" eb="3">
      <t>ウンドウカイ</t>
    </rPh>
    <rPh sb="3" eb="6">
      <t>ヨビビ</t>
    </rPh>
    <phoneticPr fontId="1"/>
  </si>
  <si>
    <t>土曜参観日</t>
    <rPh sb="0" eb="2">
      <t>ドヨウ</t>
    </rPh>
    <rPh sb="2" eb="5">
      <t>サンカンビ</t>
    </rPh>
    <phoneticPr fontId="1"/>
  </si>
  <si>
    <t>授業参観日【平日③】</t>
    <rPh sb="0" eb="2">
      <t>ジュギョウ</t>
    </rPh>
    <rPh sb="2" eb="5">
      <t>サンカンビ</t>
    </rPh>
    <rPh sb="6" eb="8">
      <t>ヘイジツ</t>
    </rPh>
    <phoneticPr fontId="1"/>
  </si>
  <si>
    <t>新任式・始業式(儀式１)　　※４校時日課</t>
    <rPh sb="0" eb="3">
      <t>シンニンシキ</t>
    </rPh>
    <rPh sb="4" eb="7">
      <t>シギョウシキ</t>
    </rPh>
    <rPh sb="8" eb="10">
      <t>ギシキ</t>
    </rPh>
    <rPh sb="16" eb="18">
      <t>コウジ</t>
    </rPh>
    <rPh sb="18" eb="20">
      <t>ニッカ</t>
    </rPh>
    <phoneticPr fontId="1"/>
  </si>
  <si>
    <t>入学式片付け（５年　勤労①）</t>
    <rPh sb="0" eb="3">
      <t>ニュウガクシキ</t>
    </rPh>
    <rPh sb="3" eb="5">
      <t>カタヅ</t>
    </rPh>
    <rPh sb="8" eb="9">
      <t>ネン</t>
    </rPh>
    <rPh sb="10" eb="12">
      <t>キンロウ</t>
    </rPh>
    <phoneticPr fontId="1"/>
  </si>
  <si>
    <t>入学式　１年（儀式①学活①）※５校時日課</t>
    <rPh sb="0" eb="3">
      <t>ニュウガクシキ</t>
    </rPh>
    <rPh sb="5" eb="6">
      <t>ネン</t>
    </rPh>
    <rPh sb="7" eb="9">
      <t>ギシキ</t>
    </rPh>
    <rPh sb="10" eb="12">
      <t>ガッカツ</t>
    </rPh>
    <rPh sb="16" eb="18">
      <t>コウジ</t>
    </rPh>
    <rPh sb="18" eb="20">
      <t>ニッカ</t>
    </rPh>
    <phoneticPr fontId="1"/>
  </si>
  <si>
    <t>入学式会場設営（６年　勤労①）</t>
    <rPh sb="0" eb="3">
      <t>ニュウガクシキ</t>
    </rPh>
    <rPh sb="3" eb="5">
      <t>カイジョウ</t>
    </rPh>
    <rPh sb="5" eb="7">
      <t>セツエイ</t>
    </rPh>
    <rPh sb="9" eb="10">
      <t>ネン</t>
    </rPh>
    <rPh sb="11" eb="13">
      <t>キンロウ</t>
    </rPh>
    <phoneticPr fontId="1"/>
  </si>
  <si>
    <t>沢岻っ子発表会　シート貼り【５年】※朝の時間</t>
  </si>
  <si>
    <t>★体育館改築工事スタート</t>
    <rPh sb="1" eb="4">
      <t>タイイクカン</t>
    </rPh>
    <rPh sb="4" eb="6">
      <t>カイチク</t>
    </rPh>
    <rPh sb="6" eb="8">
      <t>コウジ</t>
    </rPh>
    <phoneticPr fontId="1"/>
  </si>
  <si>
    <t>エピペン講習会　１５：３０～英語ルーム</t>
    <rPh sb="4" eb="7">
      <t>コウシュウカイ</t>
    </rPh>
    <rPh sb="14" eb="16">
      <t>エイゴ</t>
    </rPh>
    <phoneticPr fontId="1"/>
  </si>
  <si>
    <t>小中連携の日②</t>
    <rPh sb="0" eb="2">
      <t>ショウチュウ</t>
    </rPh>
    <rPh sb="2" eb="4">
      <t>レンケイ</t>
    </rPh>
    <rPh sb="5" eb="6">
      <t>ヒ</t>
    </rPh>
    <phoneticPr fontId="1"/>
  </si>
  <si>
    <t>よいこのあゆみ配布（４月～９月）</t>
    <rPh sb="7" eb="9">
      <t>ハイフ</t>
    </rPh>
    <rPh sb="11" eb="12">
      <t>ガツ</t>
    </rPh>
    <rPh sb="14" eb="15">
      <t>ガツ</t>
    </rPh>
    <phoneticPr fontId="1"/>
  </si>
  <si>
    <t>クラブ③</t>
    <phoneticPr fontId="1"/>
  </si>
  <si>
    <r>
      <t>クラブ</t>
    </r>
    <r>
      <rPr>
        <sz val="8"/>
        <color theme="1"/>
        <rFont val="ＭＳ Ｐゴシック"/>
        <family val="3"/>
        <charset val="128"/>
      </rPr>
      <t>④</t>
    </r>
    <phoneticPr fontId="1"/>
  </si>
  <si>
    <t>クラブ⑤</t>
    <phoneticPr fontId="1"/>
  </si>
  <si>
    <t>クラブ⑥</t>
    <phoneticPr fontId="1"/>
  </si>
  <si>
    <t>クラブ⑦</t>
    <phoneticPr fontId="1"/>
  </si>
  <si>
    <t>クラブ⑩（反省）</t>
    <rPh sb="5" eb="7">
      <t>ハンセイ</t>
    </rPh>
    <phoneticPr fontId="1"/>
  </si>
  <si>
    <r>
      <t xml:space="preserve">●新規採用職員辞令交付式 11:00～南合庁
●管理職辞令交付　１４：００～南合庁
●初任研①
</t>
    </r>
    <r>
      <rPr>
        <sz val="8"/>
        <color theme="1"/>
        <rFont val="ＭＳ Ｐゴシック"/>
        <family val="3"/>
        <charset val="128"/>
        <scheme val="minor"/>
      </rPr>
      <t>●会計年度任用職員辞令交付式８:30～あかひらＳ</t>
    </r>
    <r>
      <rPr>
        <sz val="9"/>
        <color theme="1"/>
        <rFont val="ＭＳ Ｐゴシック"/>
        <family val="2"/>
        <charset val="128"/>
        <scheme val="minor"/>
      </rPr>
      <t xml:space="preserve">
</t>
    </r>
    <rPh sb="19" eb="20">
      <t>ミナミ</t>
    </rPh>
    <rPh sb="20" eb="21">
      <t>ア</t>
    </rPh>
    <rPh sb="21" eb="22">
      <t>チョウ</t>
    </rPh>
    <rPh sb="24" eb="27">
      <t>カンリショク</t>
    </rPh>
    <rPh sb="27" eb="31">
      <t>ジレイコウフ</t>
    </rPh>
    <rPh sb="38" eb="39">
      <t>ミナミ</t>
    </rPh>
    <rPh sb="39" eb="40">
      <t>ア</t>
    </rPh>
    <rPh sb="40" eb="41">
      <t>チョウ</t>
    </rPh>
    <phoneticPr fontId="1"/>
  </si>
  <si>
    <t>校内研（全体研）</t>
    <rPh sb="0" eb="3">
      <t>コウナイケン</t>
    </rPh>
    <rPh sb="4" eb="7">
      <t>ゼンタイケン</t>
    </rPh>
    <phoneticPr fontId="1"/>
  </si>
  <si>
    <t>校内研報告会</t>
    <rPh sb="0" eb="3">
      <t>コウナイケン</t>
    </rPh>
    <rPh sb="3" eb="6">
      <t>ホウコクカイ</t>
    </rPh>
    <phoneticPr fontId="1"/>
  </si>
  <si>
    <t>学習充実旬間～２３日（金）</t>
    <rPh sb="0" eb="2">
      <t>ガクシュウ</t>
    </rPh>
    <rPh sb="2" eb="4">
      <t>ジュウジツ</t>
    </rPh>
    <rPh sb="4" eb="6">
      <t>ジュンカン</t>
    </rPh>
    <rPh sb="9" eb="10">
      <t>ニチ</t>
    </rPh>
    <rPh sb="11" eb="12">
      <t>キン</t>
    </rPh>
    <phoneticPr fontId="1"/>
  </si>
  <si>
    <t>６年生を送る会（１校時）</t>
    <rPh sb="1" eb="3">
      <t>ネンセイ</t>
    </rPh>
    <rPh sb="4" eb="5">
      <t>オク</t>
    </rPh>
    <rPh sb="6" eb="7">
      <t>カイ</t>
    </rPh>
    <rPh sb="9" eb="11">
      <t>コウジ</t>
    </rPh>
    <phoneticPr fontId="1"/>
  </si>
  <si>
    <t>全国学力調査　児童質問調査（午後）</t>
    <rPh sb="0" eb="2">
      <t>ゼンコク</t>
    </rPh>
    <rPh sb="2" eb="4">
      <t>ガクリョク</t>
    </rPh>
    <rPh sb="4" eb="6">
      <t>チョウサ</t>
    </rPh>
    <rPh sb="7" eb="9">
      <t>ジドウ</t>
    </rPh>
    <rPh sb="9" eb="11">
      <t>シツモン</t>
    </rPh>
    <rPh sb="11" eb="13">
      <t>チョウサ</t>
    </rPh>
    <rPh sb="14" eb="16">
      <t>ゴゴ</t>
    </rPh>
    <phoneticPr fontId="1"/>
  </si>
  <si>
    <t>職朝　職員初顔合わせ</t>
    <rPh sb="0" eb="1">
      <t>ショク</t>
    </rPh>
    <rPh sb="1" eb="2">
      <t>アサ</t>
    </rPh>
    <rPh sb="3" eb="5">
      <t>ショクイン</t>
    </rPh>
    <rPh sb="5" eb="6">
      <t>ハツ</t>
    </rPh>
    <rPh sb="6" eb="8">
      <t>カオア</t>
    </rPh>
    <phoneticPr fontId="1"/>
  </si>
  <si>
    <t>職員会議①</t>
    <rPh sb="0" eb="2">
      <t>ショクイン</t>
    </rPh>
    <rPh sb="2" eb="4">
      <t>カイギ</t>
    </rPh>
    <phoneticPr fontId="1"/>
  </si>
  <si>
    <t>施設見学　遠足実踏調査</t>
    <rPh sb="0" eb="2">
      <t>シセツ</t>
    </rPh>
    <rPh sb="2" eb="4">
      <t>ケンガク</t>
    </rPh>
    <rPh sb="5" eb="7">
      <t>エンソク</t>
    </rPh>
    <rPh sb="7" eb="8">
      <t>ジツ</t>
    </rPh>
    <rPh sb="8" eb="9">
      <t>フ</t>
    </rPh>
    <rPh sb="9" eb="11">
      <t>チョウサ</t>
    </rPh>
    <phoneticPr fontId="1"/>
  </si>
  <si>
    <t>学年会（教材選定等）</t>
    <rPh sb="0" eb="3">
      <t>ガクネンカイ</t>
    </rPh>
    <rPh sb="4" eb="6">
      <t>キョウザイ</t>
    </rPh>
    <rPh sb="6" eb="8">
      <t>センテイ</t>
    </rPh>
    <rPh sb="8" eb="9">
      <t>ナド</t>
    </rPh>
    <phoneticPr fontId="1"/>
  </si>
  <si>
    <t>拡大特支校内支援委員会（午前）</t>
    <rPh sb="0" eb="2">
      <t>カクダイ</t>
    </rPh>
    <rPh sb="2" eb="4">
      <t>トクシ</t>
    </rPh>
    <rPh sb="4" eb="6">
      <t>コウナイ</t>
    </rPh>
    <rPh sb="6" eb="8">
      <t>シエン</t>
    </rPh>
    <rPh sb="8" eb="11">
      <t>イインカイ</t>
    </rPh>
    <rPh sb="12" eb="14">
      <t>ゴゼン</t>
    </rPh>
    <phoneticPr fontId="1"/>
  </si>
  <si>
    <t>職朝　職員会議③・学推（午前）</t>
    <rPh sb="0" eb="1">
      <t>ショク</t>
    </rPh>
    <rPh sb="1" eb="2">
      <t>アサ</t>
    </rPh>
    <rPh sb="3" eb="5">
      <t>ショクイン</t>
    </rPh>
    <rPh sb="5" eb="7">
      <t>カイギ</t>
    </rPh>
    <rPh sb="9" eb="11">
      <t>ガクスイ</t>
    </rPh>
    <rPh sb="12" eb="14">
      <t>ゴゼン</t>
    </rPh>
    <phoneticPr fontId="1"/>
  </si>
  <si>
    <t>職朝　職員会議②・校内研①(午前)</t>
    <rPh sb="0" eb="1">
      <t>ショク</t>
    </rPh>
    <rPh sb="1" eb="2">
      <t>アサ</t>
    </rPh>
    <rPh sb="3" eb="5">
      <t>ショクイン</t>
    </rPh>
    <rPh sb="5" eb="7">
      <t>カイギ</t>
    </rPh>
    <rPh sb="9" eb="12">
      <t>コウナイケン</t>
    </rPh>
    <rPh sb="14" eb="16">
      <t>ゴゼン</t>
    </rPh>
    <phoneticPr fontId="1"/>
  </si>
  <si>
    <t>学年会・新年度準備</t>
    <rPh sb="0" eb="3">
      <t>ガクネンカイ</t>
    </rPh>
    <rPh sb="4" eb="7">
      <t>シンネンド</t>
    </rPh>
    <rPh sb="7" eb="9">
      <t>ジュンビ</t>
    </rPh>
    <phoneticPr fontId="1"/>
  </si>
  <si>
    <t>職朝　入学式準備（午前）</t>
    <rPh sb="0" eb="1">
      <t>ショク</t>
    </rPh>
    <rPh sb="1" eb="2">
      <t>アサ</t>
    </rPh>
    <rPh sb="3" eb="6">
      <t>ニュウガクシキ</t>
    </rPh>
    <rPh sb="6" eb="8">
      <t>ジュンビ</t>
    </rPh>
    <rPh sb="9" eb="11">
      <t>ゴゼン</t>
    </rPh>
    <phoneticPr fontId="1"/>
  </si>
  <si>
    <t>入学式打合せ・学年会・安全点検日</t>
    <rPh sb="0" eb="3">
      <t>ニュウガクシキ</t>
    </rPh>
    <rPh sb="3" eb="5">
      <t>ウチアワ</t>
    </rPh>
    <rPh sb="7" eb="10">
      <t>ガクネンカイ</t>
    </rPh>
    <rPh sb="11" eb="13">
      <t>アンゼン</t>
    </rPh>
    <rPh sb="13" eb="15">
      <t>テンケン</t>
    </rPh>
    <rPh sb="15" eb="16">
      <t>ビ</t>
    </rPh>
    <phoneticPr fontId="1"/>
  </si>
  <si>
    <t>職朝　新年度準備</t>
    <rPh sb="0" eb="1">
      <t>ショク</t>
    </rPh>
    <rPh sb="1" eb="2">
      <t>アサ</t>
    </rPh>
    <rPh sb="3" eb="6">
      <t>シンネンド</t>
    </rPh>
    <rPh sb="6" eb="8">
      <t>ジュンビ</t>
    </rPh>
    <phoneticPr fontId="1"/>
  </si>
  <si>
    <t>わく</t>
    <phoneticPr fontId="1"/>
  </si>
  <si>
    <t>①～④</t>
    <phoneticPr fontId="1"/>
  </si>
  <si>
    <t>⑤～⑨</t>
    <phoneticPr fontId="1"/>
  </si>
  <si>
    <t>新6年</t>
    <rPh sb="0" eb="1">
      <t>シン</t>
    </rPh>
    <rPh sb="2" eb="3">
      <t>ネン</t>
    </rPh>
    <phoneticPr fontId="1"/>
  </si>
  <si>
    <t>新5年</t>
    <rPh sb="0" eb="1">
      <t>シン</t>
    </rPh>
    <rPh sb="2" eb="3">
      <t>ネン</t>
    </rPh>
    <phoneticPr fontId="1"/>
  </si>
  <si>
    <t>新3年</t>
    <rPh sb="0" eb="1">
      <t>シン</t>
    </rPh>
    <rPh sb="2" eb="3">
      <t>ネン</t>
    </rPh>
    <phoneticPr fontId="1"/>
  </si>
  <si>
    <t>新2年</t>
    <rPh sb="0" eb="1">
      <t>シン</t>
    </rPh>
    <rPh sb="2" eb="3">
      <t>ネン</t>
    </rPh>
    <phoneticPr fontId="1"/>
  </si>
  <si>
    <t>新1年</t>
    <rPh sb="0" eb="1">
      <t>シン</t>
    </rPh>
    <rPh sb="2" eb="3">
      <t>ネン</t>
    </rPh>
    <phoneticPr fontId="1"/>
  </si>
  <si>
    <t>1年生給食開始　4校時日課～５／１６（金）</t>
    <rPh sb="1" eb="3">
      <t>ネンセイ</t>
    </rPh>
    <rPh sb="3" eb="5">
      <t>キュウショク</t>
    </rPh>
    <rPh sb="5" eb="7">
      <t>カイシ</t>
    </rPh>
    <rPh sb="9" eb="11">
      <t>コウジ</t>
    </rPh>
    <rPh sb="11" eb="13">
      <t>ニッカ</t>
    </rPh>
    <rPh sb="19" eb="20">
      <t>キン</t>
    </rPh>
    <phoneticPr fontId="1"/>
  </si>
  <si>
    <t>本部会・三者会　iPad移動</t>
    <rPh sb="0" eb="3">
      <t>ホンブカイ</t>
    </rPh>
    <rPh sb="4" eb="5">
      <t>サン</t>
    </rPh>
    <rPh sb="5" eb="7">
      <t>シャカイ</t>
    </rPh>
    <rPh sb="8" eb="14">
      <t>アイパッドイドウ</t>
    </rPh>
    <phoneticPr fontId="1"/>
  </si>
  <si>
    <t>学級の日【生活・人権目標】</t>
    <rPh sb="0" eb="2">
      <t>ガッキュウ</t>
    </rPh>
    <rPh sb="3" eb="4">
      <t>ヒ</t>
    </rPh>
    <rPh sb="5" eb="7">
      <t>セイカツ</t>
    </rPh>
    <rPh sb="8" eb="10">
      <t>ジンケン</t>
    </rPh>
    <rPh sb="10" eb="12">
      <t>モクヒョウ</t>
    </rPh>
    <phoneticPr fontId="1"/>
  </si>
  <si>
    <t>音楽朝会【校歌】</t>
    <rPh sb="0" eb="2">
      <t>オンガク</t>
    </rPh>
    <rPh sb="2" eb="4">
      <t>アサカイ</t>
    </rPh>
    <rPh sb="5" eb="7">
      <t>コウカ</t>
    </rPh>
    <phoneticPr fontId="1"/>
  </si>
  <si>
    <t>終礼</t>
    <rPh sb="0" eb="2">
      <t>シュウレイ</t>
    </rPh>
    <phoneticPr fontId="1"/>
  </si>
  <si>
    <t>学年会</t>
    <rPh sb="0" eb="3">
      <t>ガクネンカイ</t>
    </rPh>
    <phoneticPr fontId="1"/>
  </si>
  <si>
    <t>学級の日【沢岻っ子の約束】</t>
    <rPh sb="0" eb="2">
      <t>ガッキュウ</t>
    </rPh>
    <rPh sb="3" eb="4">
      <t>ヒ</t>
    </rPh>
    <rPh sb="5" eb="7">
      <t>タクシ</t>
    </rPh>
    <rPh sb="8" eb="9">
      <t>コ</t>
    </rPh>
    <rPh sb="10" eb="12">
      <t>ヤクソク</t>
    </rPh>
    <phoneticPr fontId="1"/>
  </si>
  <si>
    <t>本部会・三者会　　個人面談①</t>
    <rPh sb="0" eb="3">
      <t>ホンブカイ</t>
    </rPh>
    <rPh sb="4" eb="5">
      <t>サン</t>
    </rPh>
    <rPh sb="5" eb="7">
      <t>シャカイ</t>
    </rPh>
    <rPh sb="9" eb="11">
      <t>コジン</t>
    </rPh>
    <rPh sb="11" eb="13">
      <t>メンダン</t>
    </rPh>
    <phoneticPr fontId="1"/>
  </si>
  <si>
    <t>不登校実務者会議（後期）</t>
    <rPh sb="0" eb="3">
      <t>フトウコウ</t>
    </rPh>
    <rPh sb="3" eb="6">
      <t>ジツムシャ</t>
    </rPh>
    <rPh sb="6" eb="8">
      <t>カイギ</t>
    </rPh>
    <rPh sb="9" eb="11">
      <t>コウキ</t>
    </rPh>
    <phoneticPr fontId="1"/>
  </si>
  <si>
    <t>第３土曜日「おきなわ地域教育の日」</t>
  </si>
  <si>
    <t>第３日曜日「家庭の日・ファミリー読書」</t>
  </si>
  <si>
    <t>学級の日【あんしんアンケート】</t>
    <rPh sb="0" eb="2">
      <t>ガッキュウ</t>
    </rPh>
    <rPh sb="3" eb="4">
      <t>ヒ</t>
    </rPh>
    <phoneticPr fontId="1"/>
  </si>
  <si>
    <t>沢岻っ子発表会ひな壇設置・ピアノ移動（1校時　勤労①）</t>
    <rPh sb="0" eb="2">
      <t>タクシ</t>
    </rPh>
    <rPh sb="3" eb="4">
      <t>コ</t>
    </rPh>
    <rPh sb="4" eb="7">
      <t>ハッピョウカイ</t>
    </rPh>
    <rPh sb="9" eb="10">
      <t>ダン</t>
    </rPh>
    <rPh sb="10" eb="12">
      <t>セッチ</t>
    </rPh>
    <rPh sb="16" eb="18">
      <t>イドウ</t>
    </rPh>
    <rPh sb="20" eb="22">
      <t>コウジ</t>
    </rPh>
    <rPh sb="23" eb="25">
      <t>キンロウ</t>
    </rPh>
    <phoneticPr fontId="1"/>
  </si>
  <si>
    <t>クラブ②（発足式）※6校時</t>
    <rPh sb="5" eb="7">
      <t>ホッソク</t>
    </rPh>
    <rPh sb="7" eb="8">
      <t>シキ</t>
    </rPh>
    <rPh sb="11" eb="13">
      <t>コウジ</t>
    </rPh>
    <phoneticPr fontId="1"/>
  </si>
  <si>
    <t>教育相談③【5校時　特別日課】</t>
    <rPh sb="0" eb="2">
      <t>キョウイク</t>
    </rPh>
    <rPh sb="2" eb="4">
      <t>ソウダン</t>
    </rPh>
    <rPh sb="7" eb="9">
      <t>コウジ</t>
    </rPh>
    <rPh sb="10" eb="12">
      <t>トクベツ</t>
    </rPh>
    <rPh sb="12" eb="14">
      <t>ニッカ</t>
    </rPh>
    <phoneticPr fontId="1"/>
  </si>
  <si>
    <t>教育相談④【5校時　特別日課】</t>
    <rPh sb="0" eb="2">
      <t>キョウイク</t>
    </rPh>
    <rPh sb="2" eb="4">
      <t>ソウダン</t>
    </rPh>
    <rPh sb="7" eb="9">
      <t>コウジ</t>
    </rPh>
    <rPh sb="10" eb="12">
      <t>トクベツ</t>
    </rPh>
    <rPh sb="12" eb="14">
      <t>ニッカ</t>
    </rPh>
    <phoneticPr fontId="1"/>
  </si>
  <si>
    <t>成績処理週間【5校時　特別日課】</t>
    <rPh sb="0" eb="2">
      <t>セイセキ</t>
    </rPh>
    <rPh sb="2" eb="4">
      <t>ショリ</t>
    </rPh>
    <rPh sb="4" eb="6">
      <t>シュウカン</t>
    </rPh>
    <rPh sb="8" eb="10">
      <t>コウジ</t>
    </rPh>
    <rPh sb="11" eb="13">
      <t>トクベツ</t>
    </rPh>
    <rPh sb="13" eb="15">
      <t>ニッカ</t>
    </rPh>
    <phoneticPr fontId="1"/>
  </si>
  <si>
    <t>教育実習～　4名</t>
    <rPh sb="0" eb="2">
      <t>キョウイク</t>
    </rPh>
    <rPh sb="2" eb="4">
      <t>ジッシュウ</t>
    </rPh>
    <rPh sb="7" eb="8">
      <t>メイ</t>
    </rPh>
    <phoneticPr fontId="1"/>
  </si>
  <si>
    <t>避難訓練【2校時】※健･安１</t>
    <rPh sb="0" eb="2">
      <t>ヒナン</t>
    </rPh>
    <rPh sb="2" eb="4">
      <t>クンレン</t>
    </rPh>
    <rPh sb="6" eb="8">
      <t>コウジ</t>
    </rPh>
    <rPh sb="10" eb="11">
      <t>ケン</t>
    </rPh>
    <rPh sb="12" eb="13">
      <t>アン</t>
    </rPh>
    <phoneticPr fontId="1"/>
  </si>
  <si>
    <t>A～D部会　終礼</t>
    <rPh sb="3" eb="5">
      <t>ブカイ</t>
    </rPh>
    <rPh sb="6" eb="8">
      <t>シュウレイ</t>
    </rPh>
    <phoneticPr fontId="1"/>
  </si>
  <si>
    <t>クラブ⑧【見学】</t>
    <rPh sb="5" eb="7">
      <t>ケンガク</t>
    </rPh>
    <phoneticPr fontId="1"/>
  </si>
  <si>
    <t>クラブ⑨【見学】</t>
    <rPh sb="5" eb="7">
      <t>ケンガク</t>
    </rPh>
    <phoneticPr fontId="1"/>
  </si>
  <si>
    <t>運動会リハーサル</t>
    <rPh sb="0" eb="3">
      <t>ウンドウカイ</t>
    </rPh>
    <phoneticPr fontId="1"/>
  </si>
  <si>
    <t>授業参観日【平日②】</t>
  </si>
  <si>
    <t>個人面談①【希望者】※4校時日課</t>
    <rPh sb="0" eb="2">
      <t>コジン</t>
    </rPh>
    <rPh sb="2" eb="4">
      <t>メンダン</t>
    </rPh>
    <rPh sb="6" eb="9">
      <t>キボウシャ</t>
    </rPh>
    <rPh sb="12" eb="14">
      <t>コウジ</t>
    </rPh>
    <rPh sb="14" eb="16">
      <t>ニッカ</t>
    </rPh>
    <phoneticPr fontId="1"/>
  </si>
  <si>
    <t>個人面談②【希望者】※4校時日課</t>
    <rPh sb="0" eb="2">
      <t>コジン</t>
    </rPh>
    <rPh sb="2" eb="4">
      <t>メンダン</t>
    </rPh>
    <rPh sb="6" eb="9">
      <t>キボウシャ</t>
    </rPh>
    <rPh sb="12" eb="14">
      <t>コウジ</t>
    </rPh>
    <rPh sb="14" eb="16">
      <t>ニッカ</t>
    </rPh>
    <phoneticPr fontId="1"/>
  </si>
  <si>
    <t>学習充実旬間～12日</t>
    <rPh sb="0" eb="2">
      <t>ガクシュウ</t>
    </rPh>
    <rPh sb="2" eb="4">
      <t>ジュウジツ</t>
    </rPh>
    <rPh sb="4" eb="6">
      <t>ジュンカン</t>
    </rPh>
    <rPh sb="9" eb="10">
      <t>ニチ</t>
    </rPh>
    <phoneticPr fontId="1"/>
  </si>
  <si>
    <t>学習充実月間～23日</t>
    <rPh sb="0" eb="6">
      <t>ガクシュウジュウジツゲッカン</t>
    </rPh>
    <rPh sb="9" eb="10">
      <t>ニチ</t>
    </rPh>
    <phoneticPr fontId="1"/>
  </si>
  <si>
    <t>プール開き</t>
    <rPh sb="3" eb="4">
      <t>ビラ</t>
    </rPh>
    <phoneticPr fontId="1"/>
  </si>
  <si>
    <t>異文化交流会（4年）※５・６校時</t>
    <rPh sb="0" eb="3">
      <t>イブンカ</t>
    </rPh>
    <rPh sb="3" eb="6">
      <t>コウリュウカイ</t>
    </rPh>
    <rPh sb="8" eb="9">
      <t>ネン</t>
    </rPh>
    <rPh sb="14" eb="16">
      <t>コウジ</t>
    </rPh>
    <phoneticPr fontId="1"/>
  </si>
  <si>
    <t>小中連携（授業）※算数　2学級</t>
    <rPh sb="0" eb="2">
      <t>ショウチュウ</t>
    </rPh>
    <rPh sb="2" eb="4">
      <t>レンケイ</t>
    </rPh>
    <rPh sb="5" eb="7">
      <t>ジュギョウ</t>
    </rPh>
    <rPh sb="9" eb="11">
      <t>サンスウ</t>
    </rPh>
    <rPh sb="13" eb="15">
      <t>ガッキュウ</t>
    </rPh>
    <phoneticPr fontId="1"/>
  </si>
  <si>
    <t>小中連携の日①　１５：４５～　浦添中</t>
    <rPh sb="0" eb="2">
      <t>ショウチュウ</t>
    </rPh>
    <rPh sb="2" eb="4">
      <t>レンケイ</t>
    </rPh>
    <rPh sb="5" eb="6">
      <t>ヒ</t>
    </rPh>
    <rPh sb="15" eb="17">
      <t>ウラソエ</t>
    </rPh>
    <rPh sb="17" eb="18">
      <t>チュウ</t>
    </rPh>
    <phoneticPr fontId="1"/>
  </si>
  <si>
    <t>教育相談②【5校時　特別日課】</t>
    <rPh sb="0" eb="2">
      <t>キョウイク</t>
    </rPh>
    <rPh sb="2" eb="4">
      <t>ソウダン</t>
    </rPh>
    <rPh sb="7" eb="9">
      <t>コウジ</t>
    </rPh>
    <rPh sb="10" eb="12">
      <t>トクベツ</t>
    </rPh>
    <rPh sb="12" eb="14">
      <t>ニッカ</t>
    </rPh>
    <phoneticPr fontId="1"/>
  </si>
  <si>
    <t>委員会活動①【委員会発足式】※6校時</t>
    <rPh sb="0" eb="3">
      <t>イインカイ</t>
    </rPh>
    <rPh sb="3" eb="5">
      <t>カツドウ</t>
    </rPh>
    <rPh sb="7" eb="10">
      <t>イインカイ</t>
    </rPh>
    <rPh sb="10" eb="12">
      <t>ホッソク</t>
    </rPh>
    <rPh sb="12" eb="13">
      <t>シキ</t>
    </rPh>
    <rPh sb="16" eb="18">
      <t>コウジ</t>
    </rPh>
    <phoneticPr fontId="1"/>
  </si>
  <si>
    <t>那覇教育事務所訪問（５・６校時）</t>
    <rPh sb="0" eb="2">
      <t>ナハ</t>
    </rPh>
    <rPh sb="2" eb="4">
      <t>キョウイク</t>
    </rPh>
    <rPh sb="4" eb="7">
      <t>ジムショ</t>
    </rPh>
    <rPh sb="7" eb="9">
      <t>ホウモン</t>
    </rPh>
    <rPh sb="13" eb="15">
      <t>コウジ</t>
    </rPh>
    <phoneticPr fontId="1"/>
  </si>
  <si>
    <t>個人面談⑤（予備日）　学年会</t>
    <rPh sb="0" eb="2">
      <t>コジン</t>
    </rPh>
    <rPh sb="2" eb="4">
      <t>メンダン</t>
    </rPh>
    <rPh sb="6" eb="9">
      <t>ヨビビ</t>
    </rPh>
    <rPh sb="11" eb="14">
      <t>ガクネンカイ</t>
    </rPh>
    <phoneticPr fontId="1"/>
  </si>
  <si>
    <t>プール清掃（4年）※勤労①</t>
    <rPh sb="3" eb="5">
      <t>セイソウ</t>
    </rPh>
    <rPh sb="7" eb="8">
      <t>ネン</t>
    </rPh>
    <rPh sb="10" eb="12">
      <t>キンロウ</t>
    </rPh>
    <phoneticPr fontId="1"/>
  </si>
  <si>
    <t>心電図検査（1年）※健・安①</t>
    <rPh sb="0" eb="3">
      <t>シンデンズ</t>
    </rPh>
    <rPh sb="3" eb="5">
      <t>ケンサ</t>
    </rPh>
    <rPh sb="7" eb="8">
      <t>ネン</t>
    </rPh>
    <rPh sb="10" eb="11">
      <t>ケン</t>
    </rPh>
    <rPh sb="12" eb="13">
      <t>アン</t>
    </rPh>
    <phoneticPr fontId="1"/>
  </si>
  <si>
    <t>視力検査（全学年）※午前中体育館　健・安①</t>
    <rPh sb="17" eb="18">
      <t>ケン</t>
    </rPh>
    <rPh sb="19" eb="20">
      <t>アン</t>
    </rPh>
    <phoneticPr fontId="1"/>
  </si>
  <si>
    <t>身体測定（１年）※健・安①</t>
    <rPh sb="0" eb="4">
      <t>シンタイソクテイ</t>
    </rPh>
    <rPh sb="6" eb="7">
      <t>ネン</t>
    </rPh>
    <rPh sb="9" eb="10">
      <t>ケン</t>
    </rPh>
    <rPh sb="11" eb="12">
      <t>アン</t>
    </rPh>
    <phoneticPr fontId="1"/>
  </si>
  <si>
    <t>聴力検査（１・２・３・5年）※健・安①</t>
    <rPh sb="0" eb="2">
      <t>チョウリョク</t>
    </rPh>
    <rPh sb="2" eb="4">
      <t>ケンサ</t>
    </rPh>
    <rPh sb="12" eb="13">
      <t>ネン</t>
    </rPh>
    <rPh sb="15" eb="16">
      <t>ケン</t>
    </rPh>
    <rPh sb="17" eb="18">
      <t>アン</t>
    </rPh>
    <phoneticPr fontId="1"/>
  </si>
  <si>
    <t>身体測定（２年）※健・安①</t>
    <rPh sb="0" eb="2">
      <t>シンタイ</t>
    </rPh>
    <rPh sb="2" eb="4">
      <t>ソクテイ</t>
    </rPh>
    <rPh sb="6" eb="7">
      <t>ネン</t>
    </rPh>
    <rPh sb="9" eb="10">
      <t>ケン</t>
    </rPh>
    <rPh sb="11" eb="12">
      <t>アン</t>
    </rPh>
    <phoneticPr fontId="1"/>
  </si>
  <si>
    <t>身体測定（３年）※健・安①</t>
    <rPh sb="0" eb="2">
      <t>シンタイ</t>
    </rPh>
    <rPh sb="2" eb="4">
      <t>ソクテイ</t>
    </rPh>
    <rPh sb="6" eb="7">
      <t>ネン</t>
    </rPh>
    <rPh sb="9" eb="10">
      <t>ケン</t>
    </rPh>
    <rPh sb="11" eb="12">
      <t>アン</t>
    </rPh>
    <phoneticPr fontId="1"/>
  </si>
  <si>
    <t>身体測定（４年）※健・安①</t>
    <rPh sb="0" eb="2">
      <t>シンタイ</t>
    </rPh>
    <rPh sb="2" eb="4">
      <t>ソクテイ</t>
    </rPh>
    <rPh sb="6" eb="7">
      <t>ネン</t>
    </rPh>
    <rPh sb="9" eb="10">
      <t>ケン</t>
    </rPh>
    <rPh sb="11" eb="12">
      <t>アン</t>
    </rPh>
    <phoneticPr fontId="1"/>
  </si>
  <si>
    <t>身体測定（５年）※健・安①</t>
    <rPh sb="0" eb="2">
      <t>シンタイ</t>
    </rPh>
    <rPh sb="2" eb="4">
      <t>ソクテイ</t>
    </rPh>
    <rPh sb="6" eb="7">
      <t>ネン</t>
    </rPh>
    <rPh sb="9" eb="10">
      <t>ケン</t>
    </rPh>
    <rPh sb="11" eb="12">
      <t>アン</t>
    </rPh>
    <phoneticPr fontId="1"/>
  </si>
  <si>
    <t>身体測定（6年）※健・安①　学年会</t>
    <rPh sb="0" eb="2">
      <t>シンタイ</t>
    </rPh>
    <rPh sb="2" eb="4">
      <t>ソクテイ</t>
    </rPh>
    <rPh sb="6" eb="7">
      <t>ネン</t>
    </rPh>
    <rPh sb="9" eb="10">
      <t>ケン</t>
    </rPh>
    <rPh sb="11" eb="12">
      <t>アン</t>
    </rPh>
    <rPh sb="14" eb="16">
      <t>ガクネン</t>
    </rPh>
    <rPh sb="16" eb="17">
      <t>カイ</t>
    </rPh>
    <phoneticPr fontId="1"/>
  </si>
  <si>
    <t>歯科検診（３・６年）※健・安①</t>
    <rPh sb="0" eb="2">
      <t>シカ</t>
    </rPh>
    <rPh sb="2" eb="4">
      <t>ケンシン</t>
    </rPh>
    <rPh sb="8" eb="9">
      <t>ネン</t>
    </rPh>
    <rPh sb="11" eb="12">
      <t>ケン</t>
    </rPh>
    <rPh sb="13" eb="14">
      <t>アン</t>
    </rPh>
    <phoneticPr fontId="1"/>
  </si>
  <si>
    <t>プール清掃（5年）※勤労①</t>
    <rPh sb="3" eb="5">
      <t>セイソウ</t>
    </rPh>
    <rPh sb="7" eb="8">
      <t>ネン</t>
    </rPh>
    <rPh sb="10" eb="12">
      <t>キンロウ</t>
    </rPh>
    <phoneticPr fontId="1"/>
  </si>
  <si>
    <t>救急救命講習　１４：３０～１６:００</t>
  </si>
  <si>
    <t>本部会・三者会　学級の日【あんしんアンケート】　　</t>
    <rPh sb="0" eb="3">
      <t>ホンブカイ</t>
    </rPh>
    <rPh sb="4" eb="5">
      <t>サン</t>
    </rPh>
    <rPh sb="5" eb="7">
      <t>シャカイ</t>
    </rPh>
    <phoneticPr fontId="1"/>
  </si>
  <si>
    <t>プール職員清掃※放課後</t>
    <rPh sb="8" eb="11">
      <t>ホウカゴ</t>
    </rPh>
    <phoneticPr fontId="1"/>
  </si>
  <si>
    <t>プール清掃（６年）※勤労①　終礼</t>
    <rPh sb="3" eb="5">
      <t>セイソウ</t>
    </rPh>
    <rPh sb="10" eb="12">
      <t>キンロウ</t>
    </rPh>
    <rPh sb="14" eb="16">
      <t>シュウレイ</t>
    </rPh>
    <phoneticPr fontId="1"/>
  </si>
  <si>
    <t>ボランティア朝会</t>
    <rPh sb="6" eb="8">
      <t>チョウカイ</t>
    </rPh>
    <phoneticPr fontId="1"/>
  </si>
  <si>
    <t>歯科検診（１・２年）※健・安①</t>
  </si>
  <si>
    <t>学級の日【学習充実旬間について】</t>
    <rPh sb="0" eb="2">
      <t>ガッキュウ</t>
    </rPh>
    <rPh sb="3" eb="4">
      <t>ヒ</t>
    </rPh>
    <rPh sb="5" eb="7">
      <t>ガクシュウ</t>
    </rPh>
    <rPh sb="7" eb="9">
      <t>ジュウジツ</t>
    </rPh>
    <rPh sb="9" eb="11">
      <t>ジュンカン</t>
    </rPh>
    <phoneticPr fontId="1"/>
  </si>
  <si>
    <t>学級の日【沢岻っ子発表会に向けて】</t>
    <rPh sb="0" eb="2">
      <t>ガッキュウ</t>
    </rPh>
    <rPh sb="3" eb="4">
      <t>ヒ</t>
    </rPh>
    <rPh sb="5" eb="7">
      <t>タクシ</t>
    </rPh>
    <rPh sb="8" eb="9">
      <t>コ</t>
    </rPh>
    <rPh sb="9" eb="12">
      <t>ハッピョウカイ</t>
    </rPh>
    <rPh sb="13" eb="14">
      <t>ム</t>
    </rPh>
    <phoneticPr fontId="1"/>
  </si>
  <si>
    <t>沢岻っ子発表会【児童観覧日】※１～3校時</t>
    <rPh sb="0" eb="2">
      <t>タクシ</t>
    </rPh>
    <rPh sb="3" eb="4">
      <t>コ</t>
    </rPh>
    <rPh sb="4" eb="7">
      <t>ハッピョウカイ</t>
    </rPh>
    <rPh sb="8" eb="10">
      <t>ジドウ</t>
    </rPh>
    <rPh sb="10" eb="12">
      <t>カンラン</t>
    </rPh>
    <rPh sb="12" eb="13">
      <t>ヒ</t>
    </rPh>
    <rPh sb="18" eb="20">
      <t>コウジ</t>
    </rPh>
    <phoneticPr fontId="1"/>
  </si>
  <si>
    <t>沢岻っ子発表会前日準備・清掃（5校時）※勤労①</t>
    <rPh sb="0" eb="2">
      <t>タクシ</t>
    </rPh>
    <rPh sb="3" eb="4">
      <t>コ</t>
    </rPh>
    <rPh sb="4" eb="7">
      <t>ハッピョウカイ</t>
    </rPh>
    <rPh sb="7" eb="9">
      <t>ゼンジツ</t>
    </rPh>
    <rPh sb="9" eb="11">
      <t>ジュンビ</t>
    </rPh>
    <rPh sb="12" eb="14">
      <t>セイソウ</t>
    </rPh>
    <rPh sb="16" eb="18">
      <t>コウジ</t>
    </rPh>
    <rPh sb="20" eb="22">
      <t>キンロウ</t>
    </rPh>
    <phoneticPr fontId="1"/>
  </si>
  <si>
    <t>沢岻っ子発表会　※文化的③</t>
    <rPh sb="0" eb="2">
      <t>タクシ</t>
    </rPh>
    <rPh sb="3" eb="4">
      <t>コ</t>
    </rPh>
    <rPh sb="4" eb="7">
      <t>ハッピョウカイ</t>
    </rPh>
    <rPh sb="9" eb="12">
      <t>ブンカテキ</t>
    </rPh>
    <phoneticPr fontId="1"/>
  </si>
  <si>
    <t>学級の日【生活・人権目標】</t>
    <rPh sb="0" eb="2">
      <t>ガッキュウ</t>
    </rPh>
    <rPh sb="3" eb="4">
      <t>ヒ</t>
    </rPh>
    <rPh sb="5" eb="7">
      <t>セイカツ</t>
    </rPh>
    <rPh sb="8" eb="12">
      <t>ジンケンモクヒョウ</t>
    </rPh>
    <phoneticPr fontId="1"/>
  </si>
  <si>
    <t>★安全点検日</t>
    <rPh sb="1" eb="3">
      <t>アンゼン</t>
    </rPh>
    <rPh sb="3" eb="5">
      <t>テンケン</t>
    </rPh>
    <rPh sb="5" eb="6">
      <t>ビ</t>
    </rPh>
    <phoneticPr fontId="1"/>
  </si>
  <si>
    <t>学級の日【生活・人権目標】　歯科検診（４・５年）※健・安①</t>
    <phoneticPr fontId="1"/>
  </si>
  <si>
    <t>★5校時　特別日課　★安全点検日</t>
    <rPh sb="2" eb="4">
      <t>コウジ</t>
    </rPh>
    <rPh sb="5" eb="7">
      <t>トクベツ</t>
    </rPh>
    <rPh sb="7" eb="9">
      <t>ニッカ</t>
    </rPh>
    <rPh sb="11" eb="13">
      <t>アンゼン</t>
    </rPh>
    <rPh sb="13" eb="15">
      <t>テンケン</t>
    </rPh>
    <rPh sb="15" eb="16">
      <t>ビ</t>
    </rPh>
    <phoneticPr fontId="1"/>
  </si>
  <si>
    <t>尿・蟯虫検査（未・再検査）</t>
    <phoneticPr fontId="1"/>
  </si>
  <si>
    <t>学級の日【歯と口の健康について】</t>
    <rPh sb="0" eb="2">
      <t>ガッキュウ</t>
    </rPh>
    <rPh sb="3" eb="4">
      <t>ヒ</t>
    </rPh>
    <rPh sb="5" eb="6">
      <t>ハ</t>
    </rPh>
    <rPh sb="7" eb="8">
      <t>クチ</t>
    </rPh>
    <rPh sb="9" eb="11">
      <t>ケンコウ</t>
    </rPh>
    <phoneticPr fontId="1"/>
  </si>
  <si>
    <t>学級の日【慰霊の日について　戦後80年】</t>
    <rPh sb="0" eb="2">
      <t>ガッキュウ</t>
    </rPh>
    <rPh sb="3" eb="4">
      <t>ヒ</t>
    </rPh>
    <rPh sb="5" eb="7">
      <t>イレイ</t>
    </rPh>
    <rPh sb="8" eb="9">
      <t>ヒ</t>
    </rPh>
    <rPh sb="14" eb="16">
      <t>センゴ</t>
    </rPh>
    <rPh sb="18" eb="19">
      <t>ネン</t>
    </rPh>
    <phoneticPr fontId="1"/>
  </si>
  <si>
    <t>学級の日【あんしんアンケート・いかのおすし】</t>
    <rPh sb="0" eb="2">
      <t>ガッキュウ</t>
    </rPh>
    <rPh sb="3" eb="4">
      <t>ヒ</t>
    </rPh>
    <phoneticPr fontId="1"/>
  </si>
  <si>
    <t>不審者避難訓練【2校時】※健・安①</t>
  </si>
  <si>
    <t>★安全点検日　学級の日【生活・人権目標】</t>
    <rPh sb="1" eb="6">
      <t>アンゼンテンケンビ</t>
    </rPh>
    <rPh sb="7" eb="9">
      <t>ガッキュウ</t>
    </rPh>
    <rPh sb="10" eb="11">
      <t>ヒ</t>
    </rPh>
    <rPh sb="12" eb="14">
      <t>セイカツ</t>
    </rPh>
    <rPh sb="15" eb="19">
      <t>ジンケンモクヒョウ</t>
    </rPh>
    <phoneticPr fontId="1"/>
  </si>
  <si>
    <t>読み聞かせ【１・３・５年】　学年朝会【２・４・6年】</t>
  </si>
  <si>
    <t>読み聞かせ【１・３・５年】　学年朝会【２・４・6年】</t>
    <phoneticPr fontId="1"/>
  </si>
  <si>
    <t>教育相談①【５校時　特別日課】</t>
  </si>
  <si>
    <t>学級の日【1学期をふり返って】</t>
    <rPh sb="0" eb="2">
      <t>ガッキュウ</t>
    </rPh>
    <rPh sb="3" eb="4">
      <t>ヒ</t>
    </rPh>
    <rPh sb="6" eb="8">
      <t>ガッキ</t>
    </rPh>
    <rPh sb="11" eb="12">
      <t>カエ</t>
    </rPh>
    <phoneticPr fontId="1"/>
  </si>
  <si>
    <t>2学期始業式　※儀式①</t>
    <rPh sb="1" eb="3">
      <t>ガッキ</t>
    </rPh>
    <rPh sb="3" eb="6">
      <t>シギョウシキ</t>
    </rPh>
    <rPh sb="8" eb="10">
      <t>ギシキ</t>
    </rPh>
    <phoneticPr fontId="1"/>
  </si>
  <si>
    <t>読み聞かせ【２・４・６年】　学年朝会【１・３・５年】</t>
  </si>
  <si>
    <t>読み聞かせ【２・４・６年】　学年朝会【１・３・５年】</t>
    <phoneticPr fontId="1"/>
  </si>
  <si>
    <t>旧盆（ナカヌヒ）※休業日</t>
    <rPh sb="0" eb="2">
      <t>キュウボン</t>
    </rPh>
    <rPh sb="9" eb="12">
      <t>キュウギョウビ</t>
    </rPh>
    <phoneticPr fontId="1"/>
  </si>
  <si>
    <t>学級の日【学習充実旬について】</t>
    <rPh sb="0" eb="2">
      <t>ガッキュウ</t>
    </rPh>
    <rPh sb="3" eb="4">
      <t>ヒ</t>
    </rPh>
    <rPh sb="5" eb="7">
      <t>ガクシュウ</t>
    </rPh>
    <rPh sb="7" eb="9">
      <t>ジュウジツ</t>
    </rPh>
    <rPh sb="9" eb="10">
      <t>シュン</t>
    </rPh>
    <phoneticPr fontId="1"/>
  </si>
  <si>
    <t>児童朝会【図書委員会】</t>
    <rPh sb="0" eb="2">
      <t>ジドウ</t>
    </rPh>
    <rPh sb="2" eb="4">
      <t>アサカイ</t>
    </rPh>
    <rPh sb="5" eb="7">
      <t>トショ</t>
    </rPh>
    <rPh sb="7" eb="10">
      <t>イインカイ</t>
    </rPh>
    <phoneticPr fontId="1"/>
  </si>
  <si>
    <t>学級の日【避難訓練について】</t>
    <rPh sb="0" eb="2">
      <t>ガッキュウ</t>
    </rPh>
    <rPh sb="3" eb="4">
      <t>ヒ</t>
    </rPh>
    <rPh sb="5" eb="7">
      <t>ヒナン</t>
    </rPh>
    <rPh sb="7" eb="9">
      <t>クンレン</t>
    </rPh>
    <phoneticPr fontId="1"/>
  </si>
  <si>
    <t>教育相談①　※特別日課</t>
    <rPh sb="0" eb="2">
      <t>キョウイク</t>
    </rPh>
    <rPh sb="2" eb="4">
      <t>ソウダン</t>
    </rPh>
    <rPh sb="7" eb="9">
      <t>トクベツ</t>
    </rPh>
    <rPh sb="9" eb="11">
      <t>ニッカ</t>
    </rPh>
    <phoneticPr fontId="1"/>
  </si>
  <si>
    <t>教育相談②　※特別日課</t>
    <rPh sb="0" eb="2">
      <t>キョウイク</t>
    </rPh>
    <rPh sb="2" eb="4">
      <t>ソウダン</t>
    </rPh>
    <rPh sb="7" eb="9">
      <t>トクベツ</t>
    </rPh>
    <rPh sb="9" eb="11">
      <t>ニッカ</t>
    </rPh>
    <phoneticPr fontId="1"/>
  </si>
  <si>
    <t>教育相談③　※特別日課</t>
    <rPh sb="0" eb="2">
      <t>キョウイク</t>
    </rPh>
    <rPh sb="2" eb="4">
      <t>ソウダン</t>
    </rPh>
    <rPh sb="7" eb="9">
      <t>トクベツ</t>
    </rPh>
    <rPh sb="9" eb="11">
      <t>ニッカ</t>
    </rPh>
    <phoneticPr fontId="1"/>
  </si>
  <si>
    <t>個人面談③【希望者】※4校時日課</t>
  </si>
  <si>
    <t>平和集会（2校時）※対馬丸記念館職員講話</t>
    <rPh sb="0" eb="2">
      <t>ヘイワ</t>
    </rPh>
    <rPh sb="2" eb="4">
      <t>シュウカイ</t>
    </rPh>
    <rPh sb="6" eb="8">
      <t>コウジ</t>
    </rPh>
    <rPh sb="10" eb="13">
      <t>ツシママル</t>
    </rPh>
    <rPh sb="13" eb="16">
      <t>キネンカン</t>
    </rPh>
    <rPh sb="16" eb="18">
      <t>ショクイン</t>
    </rPh>
    <rPh sb="18" eb="20">
      <t>コウワ</t>
    </rPh>
    <phoneticPr fontId="1"/>
  </si>
  <si>
    <t>★部活動連絡会　１８：００～</t>
    <rPh sb="1" eb="4">
      <t>ブカツドウ</t>
    </rPh>
    <rPh sb="4" eb="7">
      <t>レンラクカイ</t>
    </rPh>
    <phoneticPr fontId="1"/>
  </si>
  <si>
    <t>★学校運営協議会　１０：３０～　３校時授業参観　４校時　懇談</t>
    <rPh sb="1" eb="3">
      <t>ガッコウ</t>
    </rPh>
    <rPh sb="3" eb="5">
      <t>ウンエイ</t>
    </rPh>
    <rPh sb="5" eb="8">
      <t>キョウギカイ</t>
    </rPh>
    <rPh sb="17" eb="19">
      <t>コウジ</t>
    </rPh>
    <rPh sb="19" eb="21">
      <t>ジュギョウ</t>
    </rPh>
    <rPh sb="21" eb="23">
      <t>サンカン</t>
    </rPh>
    <rPh sb="25" eb="27">
      <t>コウジ</t>
    </rPh>
    <rPh sb="28" eb="30">
      <t>コンダン</t>
    </rPh>
    <phoneticPr fontId="1"/>
  </si>
  <si>
    <t>★学校運営協議会　１０：３０～２校時　授業参観　３校時　懇談</t>
    <rPh sb="1" eb="3">
      <t>ガッコウ</t>
    </rPh>
    <rPh sb="3" eb="5">
      <t>ウンエイ</t>
    </rPh>
    <rPh sb="5" eb="8">
      <t>キョウギカイ</t>
    </rPh>
    <rPh sb="16" eb="18">
      <t>コウジ</t>
    </rPh>
    <rPh sb="19" eb="21">
      <t>ジュギョウ</t>
    </rPh>
    <rPh sb="21" eb="23">
      <t>サンカン</t>
    </rPh>
    <rPh sb="25" eb="27">
      <t>コウジ</t>
    </rPh>
    <rPh sb="28" eb="30">
      <t>コンダン</t>
    </rPh>
    <phoneticPr fontId="1"/>
  </si>
  <si>
    <t>★学校運営協議会　３校時　授業参観　４校時　懇談</t>
    <rPh sb="1" eb="3">
      <t>ガッコウ</t>
    </rPh>
    <rPh sb="3" eb="5">
      <t>ウンエイ</t>
    </rPh>
    <rPh sb="5" eb="8">
      <t>キョウギカイ</t>
    </rPh>
    <rPh sb="10" eb="12">
      <t>コウジ</t>
    </rPh>
    <rPh sb="13" eb="15">
      <t>ジュギョウ</t>
    </rPh>
    <rPh sb="15" eb="17">
      <t>サンカン</t>
    </rPh>
    <rPh sb="19" eb="21">
      <t>コウジ</t>
    </rPh>
    <rPh sb="22" eb="24">
      <t>コンダン</t>
    </rPh>
    <phoneticPr fontId="1"/>
  </si>
  <si>
    <t>離島体験２日目（５年）</t>
    <rPh sb="0" eb="2">
      <t>リトウ</t>
    </rPh>
    <rPh sb="2" eb="4">
      <t>タイケン</t>
    </rPh>
    <rPh sb="5" eb="7">
      <t>ニチメ</t>
    </rPh>
    <rPh sb="9" eb="10">
      <t>ネン</t>
    </rPh>
    <phoneticPr fontId="1"/>
  </si>
  <si>
    <t>朝会【交通安全講話】</t>
    <rPh sb="0" eb="2">
      <t>アサカイ</t>
    </rPh>
    <rPh sb="3" eb="5">
      <t>コウツウ</t>
    </rPh>
    <rPh sb="5" eb="7">
      <t>アンゼン</t>
    </rPh>
    <rPh sb="7" eb="9">
      <t>コウワ</t>
    </rPh>
    <phoneticPr fontId="1"/>
  </si>
  <si>
    <t>てだこみみぐすい【４・５年】</t>
    <rPh sb="12" eb="13">
      <t>ネン</t>
    </rPh>
    <phoneticPr fontId="1"/>
  </si>
  <si>
    <t>内科検診【1・４・５年】　※健・安①８：４０～</t>
    <rPh sb="10" eb="11">
      <t>ネン</t>
    </rPh>
    <rPh sb="14" eb="15">
      <t>ケン</t>
    </rPh>
    <rPh sb="16" eb="17">
      <t>アン</t>
    </rPh>
    <phoneticPr fontId="1"/>
  </si>
  <si>
    <t>内科検診【２・３・６年】※健・安①８：４０～</t>
    <rPh sb="0" eb="2">
      <t>ナイカ</t>
    </rPh>
    <rPh sb="2" eb="4">
      <t>ケンシン</t>
    </rPh>
    <rPh sb="10" eb="11">
      <t>ネン</t>
    </rPh>
    <rPh sb="13" eb="14">
      <t>ケン</t>
    </rPh>
    <rPh sb="15" eb="16">
      <t>アン</t>
    </rPh>
    <phoneticPr fontId="1"/>
  </si>
  <si>
    <t>お話朝会　★火・水入れ替え</t>
    <rPh sb="1" eb="2">
      <t>ハナシ</t>
    </rPh>
    <rPh sb="2" eb="4">
      <t>アサカイ</t>
    </rPh>
    <rPh sb="6" eb="7">
      <t>カ</t>
    </rPh>
    <rPh sb="8" eb="9">
      <t>スイ</t>
    </rPh>
    <rPh sb="9" eb="10">
      <t>イ</t>
    </rPh>
    <rPh sb="11" eb="12">
      <t>カ</t>
    </rPh>
    <phoneticPr fontId="1"/>
  </si>
  <si>
    <t>新年度あいさつ訪問①（沢岻小）16:30～</t>
    <phoneticPr fontId="1"/>
  </si>
  <si>
    <t>A～D部会</t>
    <rPh sb="3" eb="5">
      <t>ブカイ</t>
    </rPh>
    <phoneticPr fontId="1"/>
  </si>
  <si>
    <t>委員会活動（６校時）</t>
    <rPh sb="0" eb="3">
      <t>イインカイ</t>
    </rPh>
    <rPh sb="3" eb="5">
      <t>カツドウ</t>
    </rPh>
    <rPh sb="7" eb="9">
      <t>コウジ</t>
    </rPh>
    <phoneticPr fontId="1"/>
  </si>
  <si>
    <t>学級の日【運動会に向けて】</t>
    <rPh sb="0" eb="2">
      <t>ガッキュウ</t>
    </rPh>
    <rPh sb="3" eb="4">
      <t>ヒ</t>
    </rPh>
    <rPh sb="5" eb="8">
      <t>ウンドウカイ</t>
    </rPh>
    <rPh sb="9" eb="10">
      <t>ム</t>
    </rPh>
    <phoneticPr fontId="1"/>
  </si>
  <si>
    <t>学級の日【目の愛護について】</t>
    <rPh sb="0" eb="2">
      <t>ガッキュウ</t>
    </rPh>
    <rPh sb="3" eb="4">
      <t>ヒ</t>
    </rPh>
    <rPh sb="5" eb="6">
      <t>メ</t>
    </rPh>
    <rPh sb="7" eb="9">
      <t>アイゴ</t>
    </rPh>
    <phoneticPr fontId="1"/>
  </si>
  <si>
    <t>就学時健康診断　１４：００～</t>
  </si>
  <si>
    <t>感謝集会　ZOOM</t>
  </si>
  <si>
    <t>※火・水入れ替え</t>
    <rPh sb="1" eb="2">
      <t>カ</t>
    </rPh>
    <rPh sb="3" eb="4">
      <t>スイ</t>
    </rPh>
    <rPh sb="4" eb="5">
      <t>イ</t>
    </rPh>
    <rPh sb="6" eb="7">
      <t>カ</t>
    </rPh>
    <phoneticPr fontId="1"/>
  </si>
  <si>
    <t>学級の日【生活・人権目標】※火・水入れ替え</t>
    <rPh sb="0" eb="2">
      <t>ガッキュウ</t>
    </rPh>
    <rPh sb="3" eb="4">
      <t>ヒ</t>
    </rPh>
    <rPh sb="5" eb="7">
      <t>セイカツ</t>
    </rPh>
    <rPh sb="8" eb="12">
      <t>ジンケンモクヒョウ</t>
    </rPh>
    <rPh sb="14" eb="15">
      <t>カ</t>
    </rPh>
    <rPh sb="16" eb="17">
      <t>スイ</t>
    </rPh>
    <rPh sb="17" eb="18">
      <t>イ</t>
    </rPh>
    <rPh sb="19" eb="20">
      <t>カ</t>
    </rPh>
    <phoneticPr fontId="1"/>
  </si>
  <si>
    <t>てだこみみぐすい【４・５年】★水・木入れ替え</t>
    <rPh sb="12" eb="13">
      <t>ネン</t>
    </rPh>
    <rPh sb="15" eb="16">
      <t>スイ</t>
    </rPh>
    <rPh sb="17" eb="18">
      <t>モク</t>
    </rPh>
    <rPh sb="18" eb="19">
      <t>イ</t>
    </rPh>
    <rPh sb="20" eb="21">
      <t>カ</t>
    </rPh>
    <phoneticPr fontId="1"/>
  </si>
  <si>
    <t>職員会議　※水・木入れ替え</t>
    <rPh sb="0" eb="2">
      <t>ショクイン</t>
    </rPh>
    <rPh sb="2" eb="4">
      <t>カイギ</t>
    </rPh>
    <rPh sb="6" eb="7">
      <t>スイ</t>
    </rPh>
    <rPh sb="8" eb="9">
      <t>モク</t>
    </rPh>
    <rPh sb="9" eb="10">
      <t>イ</t>
    </rPh>
    <rPh sb="11" eb="12">
      <t>カ</t>
    </rPh>
    <phoneticPr fontId="1"/>
  </si>
  <si>
    <t>修学旅行回復休（４校時日課）</t>
    <rPh sb="0" eb="4">
      <t>シュウガクリョコウ</t>
    </rPh>
    <rPh sb="4" eb="6">
      <t>カイフク</t>
    </rPh>
    <rPh sb="6" eb="7">
      <t>キュウ</t>
    </rPh>
    <rPh sb="9" eb="11">
      <t>コウジ</t>
    </rPh>
    <rPh sb="11" eb="13">
      <t>ニッカ</t>
    </rPh>
    <phoneticPr fontId="1"/>
  </si>
  <si>
    <t>離島体験１日目（５年）～２１日</t>
    <rPh sb="0" eb="2">
      <t>リトウ</t>
    </rPh>
    <rPh sb="2" eb="4">
      <t>タイケン</t>
    </rPh>
    <rPh sb="5" eb="7">
      <t>ニチメ</t>
    </rPh>
    <rPh sb="9" eb="10">
      <t>ネン</t>
    </rPh>
    <rPh sb="14" eb="15">
      <t>ニチ</t>
    </rPh>
    <phoneticPr fontId="1"/>
  </si>
  <si>
    <t>鏡が丘交流（４年）</t>
  </si>
  <si>
    <t>★６校時日課スタート</t>
    <rPh sb="2" eb="4">
      <t>コウジ</t>
    </rPh>
    <rPh sb="4" eb="6">
      <t>ニッカ</t>
    </rPh>
    <phoneticPr fontId="1"/>
  </si>
  <si>
    <t>★６校時日課</t>
    <rPh sb="2" eb="4">
      <t>コウジ</t>
    </rPh>
    <rPh sb="4" eb="6">
      <t>ニッカ</t>
    </rPh>
    <phoneticPr fontId="1"/>
  </si>
  <si>
    <t>離島体験３日目（５年）</t>
  </si>
  <si>
    <t>教育相談④　※特別日課　★６校時日課</t>
    <rPh sb="0" eb="2">
      <t>キョウイク</t>
    </rPh>
    <rPh sb="2" eb="4">
      <t>ソウダン</t>
    </rPh>
    <rPh sb="7" eb="9">
      <t>トクベツ</t>
    </rPh>
    <rPh sb="9" eb="11">
      <t>ニッカ</t>
    </rPh>
    <rPh sb="14" eb="16">
      <t>コウジ</t>
    </rPh>
    <rPh sb="16" eb="18">
      <t>ニッカ</t>
    </rPh>
    <phoneticPr fontId="1"/>
  </si>
  <si>
    <t>2学期終業式（給食有）※４校時日課</t>
    <rPh sb="1" eb="3">
      <t>ガッキ</t>
    </rPh>
    <rPh sb="3" eb="6">
      <t>シュウギョウシキ</t>
    </rPh>
    <rPh sb="7" eb="9">
      <t>キュウショク</t>
    </rPh>
    <rPh sb="9" eb="10">
      <t>ア</t>
    </rPh>
    <rPh sb="13" eb="15">
      <t>コウジ</t>
    </rPh>
    <rPh sb="15" eb="17">
      <t>ニッカ</t>
    </rPh>
    <phoneticPr fontId="1"/>
  </si>
  <si>
    <t>●那覇地区校長研修会</t>
    <rPh sb="1" eb="3">
      <t>ナハ</t>
    </rPh>
    <rPh sb="3" eb="5">
      <t>チク</t>
    </rPh>
    <rPh sb="5" eb="7">
      <t>コウチョウ</t>
    </rPh>
    <rPh sb="7" eb="10">
      <t>ケンシュウカイ</t>
    </rPh>
    <phoneticPr fontId="1"/>
  </si>
  <si>
    <t>●那覇地区教頭研修会</t>
    <rPh sb="1" eb="3">
      <t>ナハ</t>
    </rPh>
    <rPh sb="3" eb="5">
      <t>チク</t>
    </rPh>
    <rPh sb="5" eb="7">
      <t>キョウトウ</t>
    </rPh>
    <rPh sb="7" eb="10">
      <t>ケンシュウカイ</t>
    </rPh>
    <phoneticPr fontId="1"/>
  </si>
  <si>
    <t>●教員業務支援員任用交付式・研修会
　　　　　　　　　　　　　　　　　　9:00～中央公民館</t>
    <phoneticPr fontId="1"/>
  </si>
  <si>
    <t xml:space="preserve">●教育相談支援員連絡会①15:30～あかひらＳ
</t>
    <phoneticPr fontId="1"/>
  </si>
  <si>
    <t xml:space="preserve">●小中連携運営委員会　
　　　　　　　　　　　１０：００～前田小　校長・教頭
●特支ヘルパー研修会9:30～中央公民館
●学校教育支援員研修会　9:00～
</t>
    <rPh sb="1" eb="3">
      <t>ショウチュウ</t>
    </rPh>
    <rPh sb="3" eb="5">
      <t>レンケイ</t>
    </rPh>
    <rPh sb="5" eb="7">
      <t>ウンエイ</t>
    </rPh>
    <rPh sb="7" eb="10">
      <t>イインカイ</t>
    </rPh>
    <rPh sb="29" eb="31">
      <t>マエダ</t>
    </rPh>
    <rPh sb="31" eb="32">
      <t>ショウ</t>
    </rPh>
    <rPh sb="33" eb="35">
      <t>コウチョウ</t>
    </rPh>
    <rPh sb="36" eb="38">
      <t>キョウトウ</t>
    </rPh>
    <rPh sb="41" eb="42">
      <t>ササ</t>
    </rPh>
    <phoneticPr fontId="1"/>
  </si>
  <si>
    <t>●図書館司書研修会　9:30～</t>
    <phoneticPr fontId="1"/>
  </si>
  <si>
    <t>●AET任用交付式オリエンテーション10:30～</t>
    <phoneticPr fontId="1"/>
  </si>
  <si>
    <t>●特別支援教育コーディネーター研15:00～
●AET研修会②９:00～教育研究所</t>
    <phoneticPr fontId="1"/>
  </si>
  <si>
    <t>●新任特別支研修会15:00～教育研究所
●小中連携担当者研修会　15:00～</t>
    <phoneticPr fontId="1"/>
  </si>
  <si>
    <t>4年</t>
    <phoneticPr fontId="1"/>
  </si>
  <si>
    <t>学級の日【生活・人権目標  　沢岻っ子の約束】</t>
    <rPh sb="0" eb="2">
      <t>ガッキュウ</t>
    </rPh>
    <rPh sb="3" eb="4">
      <t>ヒ</t>
    </rPh>
    <rPh sb="5" eb="7">
      <t>セイカツ</t>
    </rPh>
    <rPh sb="8" eb="12">
      <t>ジンケンモクヒョウ</t>
    </rPh>
    <rPh sb="15" eb="17">
      <t>タクシ</t>
    </rPh>
    <rPh sb="18" eb="19">
      <t>コ</t>
    </rPh>
    <rPh sb="20" eb="22">
      <t>ヤクソク</t>
    </rPh>
    <phoneticPr fontId="1"/>
  </si>
  <si>
    <t>委員会活動（６校時）</t>
  </si>
  <si>
    <t>第２回　学校保健委員会　１４：００～</t>
    <rPh sb="0" eb="1">
      <t>ダイ</t>
    </rPh>
    <rPh sb="2" eb="3">
      <t>カイ</t>
    </rPh>
    <rPh sb="4" eb="6">
      <t>ガッコウ</t>
    </rPh>
    <rPh sb="6" eb="8">
      <t>ホケン</t>
    </rPh>
    <rPh sb="8" eb="11">
      <t>イインカイ</t>
    </rPh>
    <phoneticPr fontId="1"/>
  </si>
  <si>
    <t>第３回　学校保健員会　１５：４５～</t>
    <rPh sb="0" eb="1">
      <t>ダイ</t>
    </rPh>
    <rPh sb="2" eb="3">
      <t>カイ</t>
    </rPh>
    <rPh sb="4" eb="6">
      <t>ガッコウ</t>
    </rPh>
    <rPh sb="6" eb="8">
      <t>ホケン</t>
    </rPh>
    <rPh sb="8" eb="9">
      <t>イン</t>
    </rPh>
    <rPh sb="9" eb="10">
      <t>カイ</t>
    </rPh>
    <phoneticPr fontId="1"/>
  </si>
  <si>
    <t>学級の日【２学期をふり返って】</t>
    <rPh sb="0" eb="2">
      <t>ガッキュウ</t>
    </rPh>
    <rPh sb="3" eb="4">
      <t>ヒ</t>
    </rPh>
    <rPh sb="6" eb="8">
      <t>ガッキ</t>
    </rPh>
    <rPh sb="11" eb="12">
      <t>カエ</t>
    </rPh>
    <phoneticPr fontId="1"/>
  </si>
  <si>
    <t xml:space="preserve">学級の日【あんしんアンケート】 </t>
    <rPh sb="0" eb="2">
      <t>ガッキュウ</t>
    </rPh>
    <rPh sb="3" eb="4">
      <t>ヒ</t>
    </rPh>
    <phoneticPr fontId="1"/>
  </si>
  <si>
    <t>学級の日【生活・人権目標・沢岻っ子の約束】</t>
    <rPh sb="0" eb="2">
      <t>ガッキュウ</t>
    </rPh>
    <rPh sb="3" eb="4">
      <t>ヒ</t>
    </rPh>
    <rPh sb="5" eb="7">
      <t>セイカツ</t>
    </rPh>
    <rPh sb="8" eb="10">
      <t>ジンケン</t>
    </rPh>
    <rPh sb="10" eb="12">
      <t>モクヒョウ</t>
    </rPh>
    <rPh sb="13" eb="15">
      <t>タクシ</t>
    </rPh>
    <rPh sb="16" eb="17">
      <t>コ</t>
    </rPh>
    <rPh sb="18" eb="20">
      <t>ヤクソク</t>
    </rPh>
    <phoneticPr fontId="1"/>
  </si>
  <si>
    <t>学級の日【進級にむけて】</t>
    <rPh sb="0" eb="2">
      <t>ガッキュウ</t>
    </rPh>
    <rPh sb="3" eb="4">
      <t>ヒ</t>
    </rPh>
    <rPh sb="5" eb="7">
      <t>シンキュウ</t>
    </rPh>
    <phoneticPr fontId="1"/>
  </si>
  <si>
    <t>学級の日</t>
    <rPh sb="0" eb="2">
      <t>ガッキュウ</t>
    </rPh>
    <rPh sb="3" eb="4">
      <t>ヒ</t>
    </rPh>
    <phoneticPr fontId="1"/>
  </si>
  <si>
    <t>1学期終業式【表彰も含む】※儀式①</t>
    <rPh sb="1" eb="3">
      <t>ガッキ</t>
    </rPh>
    <rPh sb="3" eb="6">
      <t>シュウギョウシキ</t>
    </rPh>
    <rPh sb="7" eb="9">
      <t>ヒョウショウ</t>
    </rPh>
    <rPh sb="10" eb="11">
      <t>フク</t>
    </rPh>
    <rPh sb="14" eb="16">
      <t>ギシキ</t>
    </rPh>
    <phoneticPr fontId="1"/>
  </si>
  <si>
    <t>読み聞かせ【１・３年】　学年朝会【２・４・6年】</t>
    <phoneticPr fontId="1"/>
  </si>
  <si>
    <t>不登校実務者会議（前期）</t>
  </si>
  <si>
    <t>授業参観（平日①）</t>
    <phoneticPr fontId="1"/>
  </si>
  <si>
    <t>児童朝会【環境・美化】</t>
    <rPh sb="0" eb="2">
      <t>ジドウ</t>
    </rPh>
    <rPh sb="2" eb="4">
      <t>アサカイ</t>
    </rPh>
    <rPh sb="5" eb="7">
      <t>カンキョウ</t>
    </rPh>
    <rPh sb="8" eb="10">
      <t>ビカ</t>
    </rPh>
    <phoneticPr fontId="1"/>
  </si>
  <si>
    <t>校内研（全体研）</t>
  </si>
  <si>
    <t>児童朝会【掲示・放送】</t>
    <rPh sb="0" eb="2">
      <t>ジドウ</t>
    </rPh>
    <rPh sb="2" eb="4">
      <t>アサカイ</t>
    </rPh>
    <rPh sb="5" eb="7">
      <t>ケイジ</t>
    </rPh>
    <rPh sb="8" eb="10">
      <t>ホウソウ</t>
    </rPh>
    <phoneticPr fontId="1"/>
  </si>
  <si>
    <t>A～D部会　終礼</t>
  </si>
  <si>
    <t>児童朝会【体育】</t>
    <rPh sb="0" eb="2">
      <t>ジドウ</t>
    </rPh>
    <rPh sb="2" eb="4">
      <t>アサカイ</t>
    </rPh>
    <rPh sb="5" eb="7">
      <t>タイイク</t>
    </rPh>
    <phoneticPr fontId="1"/>
  </si>
  <si>
    <t>鏡が丘交流①</t>
  </si>
  <si>
    <t>お話朝会</t>
    <rPh sb="1" eb="2">
      <t>ハナシ</t>
    </rPh>
    <rPh sb="2" eb="4">
      <t>アサカイ</t>
    </rPh>
    <phoneticPr fontId="1"/>
  </si>
  <si>
    <t>学級の日【１人１鉢運動について　栽培】※火・水入れ替え</t>
    <rPh sb="0" eb="2">
      <t>ガッキュウ</t>
    </rPh>
    <rPh sb="3" eb="4">
      <t>ヒ</t>
    </rPh>
    <rPh sb="5" eb="7">
      <t>ヒトリ</t>
    </rPh>
    <rPh sb="8" eb="9">
      <t>ハチ</t>
    </rPh>
    <rPh sb="9" eb="11">
      <t>ウンドウ</t>
    </rPh>
    <rPh sb="16" eb="18">
      <t>サイバイ</t>
    </rPh>
    <rPh sb="20" eb="21">
      <t>カ</t>
    </rPh>
    <rPh sb="22" eb="23">
      <t>スイ</t>
    </rPh>
    <rPh sb="23" eb="24">
      <t>イ</t>
    </rPh>
    <rPh sb="25" eb="26">
      <t>カ</t>
    </rPh>
    <phoneticPr fontId="1"/>
  </si>
  <si>
    <t>学級の日【赤い羽根募金について　福祉】</t>
    <rPh sb="0" eb="2">
      <t>ガッキュウ</t>
    </rPh>
    <rPh sb="3" eb="4">
      <t>ヒ</t>
    </rPh>
    <rPh sb="5" eb="6">
      <t>アカ</t>
    </rPh>
    <rPh sb="7" eb="9">
      <t>ハネ</t>
    </rPh>
    <rPh sb="9" eb="11">
      <t>ボキン</t>
    </rPh>
    <rPh sb="16" eb="18">
      <t>フクシ</t>
    </rPh>
    <phoneticPr fontId="1"/>
  </si>
  <si>
    <t>学級の日【給食週間について　給食】</t>
    <rPh sb="0" eb="2">
      <t>ガッキュウ</t>
    </rPh>
    <rPh sb="3" eb="4">
      <t>ヒ</t>
    </rPh>
    <rPh sb="5" eb="7">
      <t>キュウショク</t>
    </rPh>
    <rPh sb="7" eb="9">
      <t>シュウカン</t>
    </rPh>
    <rPh sb="14" eb="16">
      <t>キュウショク</t>
    </rPh>
    <phoneticPr fontId="1"/>
  </si>
  <si>
    <t>児童朝会【世界エイズデー・保健】</t>
    <rPh sb="0" eb="2">
      <t>ジドウ</t>
    </rPh>
    <rPh sb="2" eb="3">
      <t>アサ</t>
    </rPh>
    <rPh sb="3" eb="4">
      <t>カイ</t>
    </rPh>
    <rPh sb="5" eb="7">
      <t>セカイ</t>
    </rPh>
    <rPh sb="13" eb="15">
      <t>ホケン</t>
    </rPh>
    <phoneticPr fontId="1"/>
  </si>
  <si>
    <t>児童朝会【生活安全】</t>
    <rPh sb="0" eb="2">
      <t>ジドウ</t>
    </rPh>
    <rPh sb="2" eb="4">
      <t>アサカイ</t>
    </rPh>
    <rPh sb="5" eb="7">
      <t>セイカツ</t>
    </rPh>
    <rPh sb="7" eb="9">
      <t>アンゼン</t>
    </rPh>
    <phoneticPr fontId="1"/>
  </si>
  <si>
    <t>児童朝会【運営委員会】</t>
    <rPh sb="0" eb="2">
      <t>ジドウ</t>
    </rPh>
    <rPh sb="2" eb="4">
      <t>アサカイ</t>
    </rPh>
    <rPh sb="5" eb="7">
      <t>ウンエイ</t>
    </rPh>
    <rPh sb="7" eb="10">
      <t>イインカイ</t>
    </rPh>
    <phoneticPr fontId="1"/>
  </si>
  <si>
    <t>１校時（修了式）３校時（机・椅子移動）４校時（離任式）</t>
    <rPh sb="1" eb="3">
      <t>コウジ</t>
    </rPh>
    <rPh sb="4" eb="7">
      <t>シュウリョウシキ</t>
    </rPh>
    <rPh sb="9" eb="11">
      <t>コウジ</t>
    </rPh>
    <rPh sb="12" eb="13">
      <t>ツクエ</t>
    </rPh>
    <rPh sb="14" eb="18">
      <t>イスイドウ</t>
    </rPh>
    <rPh sb="20" eb="22">
      <t>コウジ</t>
    </rPh>
    <rPh sb="23" eb="26">
      <t>リニンシキ</t>
    </rPh>
    <phoneticPr fontId="1"/>
  </si>
  <si>
    <t>職員会議</t>
    <phoneticPr fontId="1"/>
  </si>
  <si>
    <t>委員会活動（６校時）</t>
    <rPh sb="0" eb="5">
      <t>イインカイカツドウ</t>
    </rPh>
    <rPh sb="7" eb="9">
      <t>コウジ</t>
    </rPh>
    <phoneticPr fontId="1"/>
  </si>
  <si>
    <t>運動会　※健・安④</t>
    <rPh sb="0" eb="3">
      <t>ウンドウカイ</t>
    </rPh>
    <rPh sb="5" eb="6">
      <t>ケン</t>
    </rPh>
    <rPh sb="7" eb="8">
      <t>アン</t>
    </rPh>
    <phoneticPr fontId="1"/>
  </si>
  <si>
    <t>卒業式（てだこホール予定）※儀式②</t>
    <rPh sb="0" eb="3">
      <t>ソツギョウシキ</t>
    </rPh>
    <rPh sb="10" eb="12">
      <t>ヨテイ</t>
    </rPh>
    <rPh sb="14" eb="16">
      <t>ギシキ</t>
    </rPh>
    <phoneticPr fontId="1"/>
  </si>
  <si>
    <t>成績処理週間【特別日課】</t>
    <phoneticPr fontId="1"/>
  </si>
  <si>
    <t>成績処理週間【特別日課】</t>
    <rPh sb="0" eb="2">
      <t>セイセキ</t>
    </rPh>
    <rPh sb="2" eb="4">
      <t>ショリ</t>
    </rPh>
    <rPh sb="4" eb="6">
      <t>シュウカン</t>
    </rPh>
    <rPh sb="7" eb="9">
      <t>トクベツ</t>
    </rPh>
    <rPh sb="9" eb="11">
      <t>ニッカ</t>
    </rPh>
    <phoneticPr fontId="1"/>
  </si>
  <si>
    <t>第３土曜日「おきなわ地域教育の日」</t>
    <phoneticPr fontId="1"/>
  </si>
  <si>
    <t>夏季休業日：7/19～8/28</t>
    <phoneticPr fontId="1"/>
  </si>
  <si>
    <t>第３日曜日「家庭の日・ファミリー読書」</t>
    <phoneticPr fontId="1"/>
  </si>
  <si>
    <t>教員候補者選考試験第１次試験</t>
    <phoneticPr fontId="1"/>
  </si>
  <si>
    <t>２・３校時授業参観 ４校時引き渡し訓練※健・安①</t>
    <rPh sb="3" eb="9">
      <t>コウジジュギョウサンカン</t>
    </rPh>
    <phoneticPr fontId="1"/>
  </si>
  <si>
    <t>第３土曜日「おきなわ地域教育の日」</t>
    <rPh sb="0" eb="1">
      <t>ダイ</t>
    </rPh>
    <phoneticPr fontId="1"/>
  </si>
  <si>
    <t>御万人すりてぃクリーン・グリーン・グレイシャス（ＣＧＧ）運動　各自治会</t>
    <phoneticPr fontId="1"/>
  </si>
  <si>
    <t>中学校卒業式（午後）</t>
    <phoneticPr fontId="1"/>
  </si>
  <si>
    <t>学年末休業日：3/20～3/31</t>
    <phoneticPr fontId="1"/>
  </si>
  <si>
    <t>●安全主任研　１５：００～教育研究所</t>
    <rPh sb="1" eb="3">
      <t>アンゼン</t>
    </rPh>
    <rPh sb="3" eb="5">
      <t>シュニン</t>
    </rPh>
    <rPh sb="5" eb="6">
      <t>ケン</t>
    </rPh>
    <rPh sb="13" eb="15">
      <t>キョウイク</t>
    </rPh>
    <rPh sb="15" eb="18">
      <t>ケンキュウジョ</t>
    </rPh>
    <phoneticPr fontId="1"/>
  </si>
  <si>
    <t>●那覇地区校長研修会
●情報教育主任研　１５：１５～</t>
    <rPh sb="1" eb="3">
      <t>ナハ</t>
    </rPh>
    <rPh sb="3" eb="5">
      <t>チク</t>
    </rPh>
    <rPh sb="5" eb="7">
      <t>コウチョウ</t>
    </rPh>
    <rPh sb="7" eb="10">
      <t>ケンシュウカイ</t>
    </rPh>
    <rPh sb="12" eb="14">
      <t>ジョウホウ</t>
    </rPh>
    <rPh sb="14" eb="16">
      <t>キョウイク</t>
    </rPh>
    <rPh sb="16" eb="18">
      <t>シュニン</t>
    </rPh>
    <rPh sb="18" eb="19">
      <t>ケン</t>
    </rPh>
    <phoneticPr fontId="1"/>
  </si>
  <si>
    <t>●教頭連絡協議会　９：１５～市役所</t>
    <rPh sb="1" eb="3">
      <t>キョウトウ</t>
    </rPh>
    <rPh sb="3" eb="5">
      <t>レンラク</t>
    </rPh>
    <rPh sb="5" eb="8">
      <t>キョウギカイ</t>
    </rPh>
    <rPh sb="14" eb="17">
      <t>シヤクショ</t>
    </rPh>
    <phoneticPr fontId="1"/>
  </si>
  <si>
    <t>●プール管理説明会　１５：３０～</t>
    <rPh sb="4" eb="6">
      <t>カンリ</t>
    </rPh>
    <rPh sb="6" eb="9">
      <t>セツメイカイ</t>
    </rPh>
    <phoneticPr fontId="1"/>
  </si>
  <si>
    <t>●学推進担当者会（こ小中）15:00～9階講堂
●AET研修会③(授業参観）13:00～</t>
    <phoneticPr fontId="1"/>
  </si>
  <si>
    <t>●外国語・英語主任研修会①15:00～市役所</t>
    <rPh sb="20" eb="22">
      <t>ヤクショ</t>
    </rPh>
    <phoneticPr fontId="1"/>
  </si>
  <si>
    <t>●ICTエバンジェリスト研修会②15:30～教育研究所</t>
    <phoneticPr fontId="1"/>
  </si>
  <si>
    <t>●保こ小連絡協議会全体研修会③14:30～中央公民館</t>
    <phoneticPr fontId="1"/>
  </si>
  <si>
    <t>●情報教育主任研修会②15:30～教育研究所</t>
    <phoneticPr fontId="1"/>
  </si>
  <si>
    <t>●第２回校長連絡協議会9:00～市役所
●AET研修会④14:00～教育研究所</t>
    <rPh sb="17" eb="19">
      <t>ヤクショ</t>
    </rPh>
    <phoneticPr fontId="1"/>
  </si>
  <si>
    <t>●教育文化講演会１４：００～　</t>
    <rPh sb="1" eb="5">
      <t>キョウイクブンカ</t>
    </rPh>
    <rPh sb="5" eb="8">
      <t>コウエンカイ</t>
    </rPh>
    <phoneticPr fontId="1"/>
  </si>
  <si>
    <t>●中堅教諭等資質向上研修（社会体験研修）</t>
    <phoneticPr fontId="1"/>
  </si>
  <si>
    <t>★教員候補者選考試験第２次試験</t>
    <phoneticPr fontId="1"/>
  </si>
  <si>
    <t>●浦添市２年研①（ライフスキル研修会）8:45～教育研究所</t>
    <phoneticPr fontId="1"/>
  </si>
  <si>
    <t>●浦添市２年研②（ライフスキル研修会）8:45～教育研究所</t>
    <phoneticPr fontId="1"/>
  </si>
  <si>
    <t>●浦添市初任者研修9:00～教育研究所</t>
    <phoneticPr fontId="1"/>
  </si>
  <si>
    <t>●３回校長連絡協議会9:00～市役所</t>
    <rPh sb="16" eb="18">
      <t>ヤクショ</t>
    </rPh>
    <phoneticPr fontId="1"/>
  </si>
  <si>
    <t>●AET研修会⑤14:00～教育研究所</t>
    <phoneticPr fontId="1"/>
  </si>
  <si>
    <t>●ICTエバンジェリスト研修会③15:30～教育研究所</t>
    <phoneticPr fontId="1"/>
  </si>
  <si>
    <t>●教頭等研修会9:00～JICA沖縄</t>
    <phoneticPr fontId="1"/>
  </si>
  <si>
    <t>●情報教育主任研修会③15:30～教育研究所</t>
    <phoneticPr fontId="1"/>
  </si>
  <si>
    <t>●第４回校長連絡協議会9:00～市601</t>
    <phoneticPr fontId="1"/>
  </si>
  <si>
    <t>●AET研修会⑥14:00～市役所</t>
    <rPh sb="15" eb="17">
      <t>ヤクショ</t>
    </rPh>
    <phoneticPr fontId="1"/>
  </si>
  <si>
    <t>●特別活動主任研修15:15～教育研究所</t>
    <phoneticPr fontId="1"/>
  </si>
  <si>
    <t>●新任特別支援学級担任研修会②15:00～教育研究所</t>
    <phoneticPr fontId="1"/>
  </si>
  <si>
    <t>●研究主任研修会（こ小中）15:00～教育研究所
●外国語・英語主任研修会②15:00～市役所</t>
    <rPh sb="45" eb="47">
      <t>ヤクショ</t>
    </rPh>
    <phoneticPr fontId="1"/>
  </si>
  <si>
    <t>●ICTエバンジェリスト研修会④15:30～教育研究所</t>
    <phoneticPr fontId="1"/>
  </si>
  <si>
    <t>●第５回校長連絡協議会9:00～市601</t>
    <phoneticPr fontId="1"/>
  </si>
  <si>
    <t>●図書館司書研修会②15:00～市601</t>
    <phoneticPr fontId="1"/>
  </si>
  <si>
    <t>●AET研修会⑦14:00～教育研究所</t>
    <phoneticPr fontId="1"/>
  </si>
  <si>
    <t>●第３回教頭等連絡協議会9:15～市601</t>
    <phoneticPr fontId="1"/>
  </si>
  <si>
    <t>●情報教育主任研修会④15:15～教育研究所</t>
    <phoneticPr fontId="1"/>
  </si>
  <si>
    <t>●小中学校生徒指導主事等連絡会15:00～
●教職2年目研修会①</t>
    <phoneticPr fontId="1"/>
  </si>
  <si>
    <t>●第１回校長連絡協議会9:00～市庁舎
●中堅教諭等資質向上研修①</t>
    <rPh sb="16" eb="19">
      <t>シチョウシャ</t>
    </rPh>
    <phoneticPr fontId="1"/>
  </si>
  <si>
    <t>●那覇地区教頭研修会　
●教職２年目研修②（5月～8月校内）</t>
    <rPh sb="1" eb="3">
      <t>ナハ</t>
    </rPh>
    <rPh sb="3" eb="5">
      <t>チク</t>
    </rPh>
    <rPh sb="5" eb="7">
      <t>キョウトウ</t>
    </rPh>
    <rPh sb="7" eb="10">
      <t>ケンシュウカイ</t>
    </rPh>
    <phoneticPr fontId="1"/>
  </si>
  <si>
    <t>●教職５年経験者研修</t>
    <phoneticPr fontId="1"/>
  </si>
  <si>
    <t>●教務主任研修会(オンライン)</t>
    <phoneticPr fontId="1"/>
  </si>
  <si>
    <t>●中堅教諭等資質向上研修②</t>
    <phoneticPr fontId="1"/>
  </si>
  <si>
    <t>●臨時的任用教員研修会①15:30～オンライン
●教職３年目研修①（オンライン）</t>
    <phoneticPr fontId="1"/>
  </si>
  <si>
    <t>●特別活動主任研修会</t>
    <phoneticPr fontId="1"/>
  </si>
  <si>
    <t>●小学校体育主任研修会</t>
    <phoneticPr fontId="1"/>
  </si>
  <si>
    <t>●授業力アップ研①（算数）【那覇】(オンライン)</t>
    <phoneticPr fontId="1"/>
  </si>
  <si>
    <t>●授業力アップ研①（小国）【那覇】(オンライン)</t>
    <phoneticPr fontId="1"/>
  </si>
  <si>
    <t>●中堅教諭等資質向上研修③</t>
    <phoneticPr fontId="1"/>
  </si>
  <si>
    <t>交通安全教室　3校時　１０：２０～１１：０５ ※健・安①</t>
    <rPh sb="0" eb="2">
      <t>コウツウ</t>
    </rPh>
    <rPh sb="2" eb="4">
      <t>アンゼン</t>
    </rPh>
    <rPh sb="4" eb="6">
      <t>キョウシツ</t>
    </rPh>
    <rPh sb="8" eb="10">
      <t>コウジ</t>
    </rPh>
    <rPh sb="24" eb="25">
      <t>ケン</t>
    </rPh>
    <rPh sb="26" eb="27">
      <t>アン</t>
    </rPh>
    <phoneticPr fontId="1"/>
  </si>
  <si>
    <t>卒業式リハーサル（儀式②）</t>
    <rPh sb="0" eb="3">
      <t>ソツギョウシキ</t>
    </rPh>
    <rPh sb="9" eb="11">
      <t>ギシキ</t>
    </rPh>
    <phoneticPr fontId="1"/>
  </si>
  <si>
    <t>運動会前日準備　※勤労①</t>
    <rPh sb="0" eb="3">
      <t>ウンドウカイ</t>
    </rPh>
    <rPh sb="3" eb="5">
      <t>ゼンジツ</t>
    </rPh>
    <rPh sb="5" eb="7">
      <t>ジュンビ</t>
    </rPh>
    <rPh sb="9" eb="11">
      <t>キンロウ</t>
    </rPh>
    <phoneticPr fontId="1"/>
  </si>
  <si>
    <t>校内研（情報モラルセキュリティ）９：００～１０：３０</t>
    <rPh sb="0" eb="3">
      <t>コウナイケン</t>
    </rPh>
    <rPh sb="4" eb="6">
      <t>ジョウホウ</t>
    </rPh>
    <phoneticPr fontId="1"/>
  </si>
  <si>
    <t>年度　　年 間 行 事 計 画 表　　</t>
    <rPh sb="0" eb="2">
      <t>ネンド</t>
    </rPh>
    <phoneticPr fontId="1"/>
  </si>
  <si>
    <t>教務</t>
    <rPh sb="0" eb="2">
      <t>キョウム</t>
    </rPh>
    <phoneticPr fontId="1"/>
  </si>
  <si>
    <t>理専</t>
    <rPh sb="0" eb="1">
      <t>リ</t>
    </rPh>
    <rPh sb="1" eb="2">
      <t>セン</t>
    </rPh>
    <phoneticPr fontId="1"/>
  </si>
  <si>
    <t>養護</t>
    <rPh sb="0" eb="2">
      <t>ヨウゴ</t>
    </rPh>
    <phoneticPr fontId="1"/>
  </si>
  <si>
    <t>音楽</t>
    <rPh sb="0" eb="2">
      <t>オンガク</t>
    </rPh>
    <phoneticPr fontId="1"/>
  </si>
  <si>
    <t>★１１：００　Jアラート　訓練参加</t>
    <rPh sb="13" eb="15">
      <t>クンレン</t>
    </rPh>
    <rPh sb="15" eb="17">
      <t>サンカ</t>
    </rPh>
    <phoneticPr fontId="1"/>
  </si>
  <si>
    <t>1年生を迎える会　前日練習</t>
    <rPh sb="1" eb="3">
      <t>ネンセイ</t>
    </rPh>
    <rPh sb="4" eb="5">
      <t>ムカ</t>
    </rPh>
    <rPh sb="7" eb="8">
      <t>カイ</t>
    </rPh>
    <rPh sb="9" eb="11">
      <t>ゼンジツ</t>
    </rPh>
    <rPh sb="11" eb="13">
      <t>レンシュウ</t>
    </rPh>
    <phoneticPr fontId="1"/>
  </si>
  <si>
    <t>１年生を迎える会（１校時）※児童会①</t>
    <rPh sb="1" eb="3">
      <t>ネンセイ</t>
    </rPh>
    <rPh sb="4" eb="5">
      <t>ムカ</t>
    </rPh>
    <rPh sb="7" eb="8">
      <t>カイ</t>
    </rPh>
    <rPh sb="10" eb="11">
      <t>コウ</t>
    </rPh>
    <rPh sb="11" eb="12">
      <t>ジ</t>
    </rPh>
    <rPh sb="14" eb="17">
      <t>ジドウカイ</t>
    </rPh>
    <phoneticPr fontId="1"/>
  </si>
  <si>
    <t>●給食防除作業　１４：００～給食室</t>
    <rPh sb="1" eb="3">
      <t>キュウショク</t>
    </rPh>
    <rPh sb="3" eb="5">
      <t>ボウジョ</t>
    </rPh>
    <rPh sb="5" eb="7">
      <t>サギョウ</t>
    </rPh>
    <rPh sb="14" eb="17">
      <t>キュウショクシツ</t>
    </rPh>
    <phoneticPr fontId="1"/>
  </si>
  <si>
    <t>※給食なし儀式②　勤労①</t>
    <rPh sb="1" eb="3">
      <t>キュウショク</t>
    </rPh>
    <rPh sb="5" eb="7">
      <t>ギシキ</t>
    </rPh>
    <rPh sb="9" eb="11">
      <t>キンロウ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</si>
</sst>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5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9" fillId="0" borderId="16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15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right" vertical="center" shrinkToFit="1"/>
    </xf>
    <xf numFmtId="0" fontId="16" fillId="0" borderId="34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" borderId="60" xfId="0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 shrinkToFit="1"/>
    </xf>
    <xf numFmtId="0" fontId="11" fillId="3" borderId="72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center" vertical="top" shrinkToFit="1"/>
    </xf>
    <xf numFmtId="0" fontId="3" fillId="3" borderId="16" xfId="0" applyFont="1" applyFill="1" applyBorder="1" applyAlignment="1">
      <alignment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16" fillId="3" borderId="18" xfId="0" applyFont="1" applyFill="1" applyBorder="1" applyAlignment="1">
      <alignment horizontal="right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 wrapText="1"/>
    </xf>
    <xf numFmtId="0" fontId="0" fillId="3" borderId="78" xfId="0" applyFill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23" fillId="3" borderId="0" xfId="0" applyFont="1" applyFill="1" applyAlignment="1">
      <alignment horizontal="center" vertical="center" shrinkToFit="1"/>
    </xf>
    <xf numFmtId="0" fontId="23" fillId="3" borderId="0" xfId="0" applyFont="1" applyFill="1">
      <alignment vertical="center"/>
    </xf>
    <xf numFmtId="0" fontId="10" fillId="3" borderId="0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3" borderId="0" xfId="0" applyFont="1" applyFill="1" applyBorder="1" applyAlignment="1">
      <alignment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13" fillId="0" borderId="63" xfId="0" applyFont="1" applyFill="1" applyBorder="1" applyAlignment="1">
      <alignment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68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0" fillId="4" borderId="0" xfId="0" applyFont="1" applyFill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17" fillId="2" borderId="97" xfId="0" applyFont="1" applyFill="1" applyBorder="1" applyAlignment="1">
      <alignment horizontal="center" vertical="center" shrinkToFit="1"/>
    </xf>
    <xf numFmtId="0" fontId="17" fillId="2" borderId="96" xfId="0" applyFont="1" applyFill="1" applyBorder="1" applyAlignment="1">
      <alignment horizontal="center" vertical="center" shrinkToFit="1"/>
    </xf>
    <xf numFmtId="0" fontId="17" fillId="0" borderId="92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73" xfId="0" applyFont="1" applyFill="1" applyBorder="1" applyAlignment="1">
      <alignment horizontal="center" vertical="center" shrinkToFit="1"/>
    </xf>
    <xf numFmtId="0" fontId="17" fillId="0" borderId="93" xfId="0" applyFont="1" applyFill="1" applyBorder="1" applyAlignment="1">
      <alignment horizontal="center" vertical="center" shrinkToFit="1"/>
    </xf>
    <xf numFmtId="0" fontId="17" fillId="0" borderId="55" xfId="0" applyFont="1" applyFill="1" applyBorder="1" applyAlignment="1">
      <alignment horizontal="center" vertical="center" shrinkToFit="1"/>
    </xf>
    <xf numFmtId="0" fontId="17" fillId="0" borderId="6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89" xfId="0" applyFont="1" applyFill="1" applyBorder="1" applyAlignment="1">
      <alignment horizontal="center" vertical="center" shrinkToFit="1"/>
    </xf>
    <xf numFmtId="0" fontId="17" fillId="0" borderId="94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58" xfId="0" applyFont="1" applyFill="1" applyBorder="1" applyAlignment="1">
      <alignment horizontal="center" vertical="center" shrinkToFit="1"/>
    </xf>
    <xf numFmtId="0" fontId="17" fillId="0" borderId="65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66" xfId="0" applyFont="1" applyFill="1" applyBorder="1" applyAlignment="1">
      <alignment horizontal="center" vertical="center" shrinkToFit="1"/>
    </xf>
    <xf numFmtId="0" fontId="17" fillId="0" borderId="9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52" xfId="0" applyFont="1" applyFill="1" applyBorder="1" applyAlignment="1">
      <alignment horizontal="center" vertical="center" shrinkToFit="1"/>
    </xf>
    <xf numFmtId="0" fontId="17" fillId="0" borderId="67" xfId="0" applyFont="1" applyFill="1" applyBorder="1" applyAlignment="1">
      <alignment horizontal="center" vertical="center" shrinkToFit="1"/>
    </xf>
    <xf numFmtId="0" fontId="17" fillId="0" borderId="56" xfId="0" applyFont="1" applyFill="1" applyBorder="1" applyAlignment="1">
      <alignment horizontal="center" vertical="center" shrinkToFit="1"/>
    </xf>
    <xf numFmtId="0" fontId="17" fillId="0" borderId="6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8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11" fillId="3" borderId="99" xfId="0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1" fillId="2" borderId="38" xfId="0" applyFont="1" applyFill="1" applyBorder="1" applyAlignment="1">
      <alignment horizontal="center" vertical="center" shrinkToFit="1"/>
    </xf>
    <xf numFmtId="0" fontId="31" fillId="2" borderId="70" xfId="0" applyFont="1" applyFill="1" applyBorder="1" applyAlignment="1">
      <alignment horizontal="center" vertical="center" shrinkToFit="1"/>
    </xf>
    <xf numFmtId="0" fontId="31" fillId="2" borderId="23" xfId="0" applyFont="1" applyFill="1" applyBorder="1" applyAlignment="1">
      <alignment horizontal="center" vertical="center" shrinkToFit="1"/>
    </xf>
    <xf numFmtId="0" fontId="31" fillId="2" borderId="71" xfId="0" applyFont="1" applyFill="1" applyBorder="1" applyAlignment="1">
      <alignment horizontal="center" vertical="center" shrinkToFit="1"/>
    </xf>
    <xf numFmtId="0" fontId="31" fillId="2" borderId="24" xfId="0" applyFont="1" applyFill="1" applyBorder="1" applyAlignment="1">
      <alignment horizontal="center" vertical="center" shrinkToFit="1"/>
    </xf>
    <xf numFmtId="0" fontId="31" fillId="2" borderId="72" xfId="0" applyFont="1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32" fillId="2" borderId="38" xfId="0" applyFont="1" applyFill="1" applyBorder="1" applyAlignment="1">
      <alignment horizontal="center" vertical="center" shrinkToFit="1"/>
    </xf>
    <xf numFmtId="0" fontId="32" fillId="2" borderId="70" xfId="0" applyFont="1" applyFill="1" applyBorder="1" applyAlignment="1">
      <alignment horizontal="center" vertical="center" shrinkToFit="1"/>
    </xf>
    <xf numFmtId="0" fontId="32" fillId="2" borderId="23" xfId="0" applyFont="1" applyFill="1" applyBorder="1" applyAlignment="1">
      <alignment horizontal="center" vertical="center" shrinkToFit="1"/>
    </xf>
    <xf numFmtId="0" fontId="32" fillId="2" borderId="71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32" fillId="2" borderId="24" xfId="0" applyFont="1" applyFill="1" applyBorder="1" applyAlignment="1">
      <alignment horizontal="center" vertical="center" shrinkToFit="1"/>
    </xf>
    <xf numFmtId="0" fontId="32" fillId="2" borderId="72" xfId="0" applyFont="1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31" fillId="5" borderId="38" xfId="0" applyFont="1" applyFill="1" applyBorder="1" applyAlignment="1">
      <alignment horizontal="center" vertical="center" shrinkToFit="1"/>
    </xf>
    <xf numFmtId="0" fontId="31" fillId="5" borderId="70" xfId="0" applyFont="1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31" fillId="5" borderId="23" xfId="0" applyFont="1" applyFill="1" applyBorder="1" applyAlignment="1">
      <alignment horizontal="center" vertical="center" shrinkToFit="1"/>
    </xf>
    <xf numFmtId="0" fontId="31" fillId="5" borderId="71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31" fillId="5" borderId="24" xfId="0" applyFont="1" applyFill="1" applyBorder="1" applyAlignment="1">
      <alignment horizontal="center" vertical="center" shrinkToFit="1"/>
    </xf>
    <xf numFmtId="0" fontId="31" fillId="5" borderId="72" xfId="0" applyFont="1" applyFill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 shrinkToFit="1"/>
    </xf>
    <xf numFmtId="0" fontId="0" fillId="3" borderId="67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10" fillId="6" borderId="40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11" fillId="6" borderId="32" xfId="0" applyFont="1" applyFill="1" applyBorder="1" applyAlignment="1">
      <alignment horizontal="center" vertical="center" shrinkToFit="1"/>
    </xf>
    <xf numFmtId="0" fontId="0" fillId="6" borderId="59" xfId="0" applyFill="1" applyBorder="1" applyAlignment="1">
      <alignment horizontal="center" vertical="center" shrinkToFit="1"/>
    </xf>
    <xf numFmtId="0" fontId="10" fillId="6" borderId="60" xfId="0" applyFont="1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0" fontId="11" fillId="6" borderId="33" xfId="0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67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65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0" fillId="3" borderId="9" xfId="0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6" borderId="25" xfId="0" applyFill="1" applyBorder="1" applyAlignment="1">
      <alignment horizontal="center" vertical="center" shrinkToFit="1"/>
    </xf>
    <xf numFmtId="0" fontId="0" fillId="6" borderId="26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vertical="center" shrinkToFit="1"/>
    </xf>
    <xf numFmtId="0" fontId="0" fillId="0" borderId="71" xfId="0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vertical="center" shrinkToFit="1"/>
    </xf>
    <xf numFmtId="0" fontId="11" fillId="0" borderId="7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3" xfId="0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vertical="center" shrinkToFit="1"/>
    </xf>
    <xf numFmtId="0" fontId="0" fillId="0" borderId="59" xfId="0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shrinkToFit="1"/>
    </xf>
    <xf numFmtId="0" fontId="13" fillId="0" borderId="84" xfId="0" applyFont="1" applyFill="1" applyBorder="1" applyAlignment="1">
      <alignment vertical="center" shrinkToFit="1"/>
    </xf>
    <xf numFmtId="0" fontId="0" fillId="0" borderId="46" xfId="0" applyFill="1" applyBorder="1" applyAlignment="1">
      <alignment horizontal="center" vertical="center" shrinkToFit="1"/>
    </xf>
    <xf numFmtId="0" fontId="11" fillId="0" borderId="72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3" fillId="0" borderId="7" xfId="0" applyFont="1" applyFill="1" applyBorder="1">
      <alignment vertical="center"/>
    </xf>
    <xf numFmtId="0" fontId="0" fillId="0" borderId="60" xfId="0" applyFill="1" applyBorder="1" applyAlignment="1">
      <alignment horizontal="center" vertical="center" shrinkToFit="1"/>
    </xf>
    <xf numFmtId="0" fontId="11" fillId="0" borderId="74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0" xfId="0" applyFont="1" applyFill="1">
      <alignment vertical="center"/>
    </xf>
    <xf numFmtId="0" fontId="3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shrinkToFit="1"/>
    </xf>
    <xf numFmtId="0" fontId="3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right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0" fontId="18" fillId="0" borderId="63" xfId="0" applyFont="1" applyFill="1" applyBorder="1" applyAlignment="1">
      <alignment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 shrinkToFit="1"/>
    </xf>
    <xf numFmtId="0" fontId="11" fillId="3" borderId="51" xfId="0" applyFont="1" applyFill="1" applyBorder="1" applyAlignment="1">
      <alignment horizontal="center" vertical="center" shrinkToFit="1"/>
    </xf>
    <xf numFmtId="0" fontId="0" fillId="3" borderId="88" xfId="0" applyFill="1" applyBorder="1" applyAlignment="1">
      <alignment horizontal="center" vertical="center" shrinkToFit="1"/>
    </xf>
    <xf numFmtId="0" fontId="0" fillId="3" borderId="62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28" fillId="0" borderId="62" xfId="0" applyFont="1" applyFill="1" applyBorder="1" applyAlignment="1">
      <alignment vertical="center" shrinkToFit="1"/>
    </xf>
    <xf numFmtId="0" fontId="28" fillId="0" borderId="63" xfId="0" applyFont="1" applyFill="1" applyBorder="1" applyAlignment="1">
      <alignment vertical="center" shrinkToFit="1"/>
    </xf>
    <xf numFmtId="0" fontId="28" fillId="0" borderId="56" xfId="0" applyFont="1" applyFill="1" applyBorder="1" applyAlignment="1">
      <alignment vertical="center" shrinkToFit="1"/>
    </xf>
    <xf numFmtId="0" fontId="28" fillId="0" borderId="55" xfId="0" applyFont="1" applyFill="1" applyBorder="1" applyAlignment="1">
      <alignment vertical="center" shrinkToFit="1"/>
    </xf>
    <xf numFmtId="0" fontId="28" fillId="0" borderId="6" xfId="0" applyFont="1" applyFill="1" applyBorder="1" applyAlignment="1">
      <alignment vertical="center" shrinkToFit="1"/>
    </xf>
    <xf numFmtId="0" fontId="28" fillId="0" borderId="7" xfId="0" applyFont="1" applyFill="1" applyBorder="1" applyAlignment="1">
      <alignment vertical="center" shrinkToFit="1"/>
    </xf>
    <xf numFmtId="0" fontId="27" fillId="0" borderId="62" xfId="0" applyFont="1" applyFill="1" applyBorder="1" applyAlignment="1">
      <alignment vertical="center" shrinkToFit="1"/>
    </xf>
    <xf numFmtId="0" fontId="27" fillId="0" borderId="63" xfId="0" applyFont="1" applyFill="1" applyBorder="1" applyAlignment="1">
      <alignment vertical="center" shrinkToFit="1"/>
    </xf>
    <xf numFmtId="0" fontId="27" fillId="0" borderId="7" xfId="0" applyFont="1" applyFill="1" applyBorder="1">
      <alignment vertical="center"/>
    </xf>
    <xf numFmtId="0" fontId="28" fillId="0" borderId="7" xfId="0" applyFont="1" applyFill="1" applyBorder="1" applyAlignment="1">
      <alignment horizontal="right" vertical="top" shrinkToFit="1"/>
    </xf>
    <xf numFmtId="0" fontId="28" fillId="0" borderId="7" xfId="0" applyFont="1" applyFill="1" applyBorder="1">
      <alignment vertical="center"/>
    </xf>
    <xf numFmtId="0" fontId="13" fillId="6" borderId="62" xfId="0" applyFont="1" applyFill="1" applyBorder="1" applyAlignment="1">
      <alignment vertical="center" shrinkToFit="1"/>
    </xf>
    <xf numFmtId="0" fontId="13" fillId="6" borderId="63" xfId="0" applyFont="1" applyFill="1" applyBorder="1" applyAlignment="1">
      <alignment vertical="center" shrinkToFit="1"/>
    </xf>
    <xf numFmtId="0" fontId="13" fillId="6" borderId="7" xfId="0" applyFont="1" applyFill="1" applyBorder="1">
      <alignment vertical="center"/>
    </xf>
    <xf numFmtId="0" fontId="13" fillId="6" borderId="7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35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0" xfId="0" applyFont="1" applyAlignment="1">
      <alignment horizontal="center" vertical="top" shrinkToFit="1"/>
    </xf>
    <xf numFmtId="0" fontId="6" fillId="0" borderId="29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center" vertical="center" shrinkToFit="1"/>
    </xf>
    <xf numFmtId="0" fontId="37" fillId="0" borderId="0" xfId="0" applyFont="1" applyAlignment="1">
      <alignment horizontal="right" vertical="center"/>
    </xf>
    <xf numFmtId="0" fontId="0" fillId="0" borderId="25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78" xfId="0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7" borderId="32" xfId="0" applyFill="1" applyBorder="1" applyAlignment="1">
      <alignment horizontal="center" vertical="center" shrinkToFit="1"/>
    </xf>
    <xf numFmtId="0" fontId="0" fillId="7" borderId="2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 shrinkToFit="1"/>
    </xf>
    <xf numFmtId="0" fontId="0" fillId="7" borderId="40" xfId="0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0" fillId="7" borderId="71" xfId="0" applyFill="1" applyBorder="1" applyAlignment="1">
      <alignment horizontal="center" vertical="center" shrinkToFit="1"/>
    </xf>
    <xf numFmtId="0" fontId="10" fillId="7" borderId="40" xfId="0" applyFont="1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60" xfId="0" applyFill="1" applyBorder="1" applyAlignment="1">
      <alignment horizontal="center" vertical="center" shrinkToFit="1"/>
    </xf>
    <xf numFmtId="0" fontId="11" fillId="7" borderId="71" xfId="0" applyFont="1" applyFill="1" applyBorder="1" applyAlignment="1">
      <alignment horizontal="center" vertical="center" shrinkToFit="1"/>
    </xf>
    <xf numFmtId="0" fontId="13" fillId="0" borderId="104" xfId="0" applyFont="1" applyFill="1" applyBorder="1" applyAlignment="1">
      <alignment vertical="center" shrinkToFit="1"/>
    </xf>
    <xf numFmtId="0" fontId="11" fillId="7" borderId="72" xfId="0" applyFont="1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6" xfId="0" applyFill="1" applyBorder="1" applyAlignment="1">
      <alignment horizontal="center" vertical="center" shrinkToFit="1"/>
    </xf>
    <xf numFmtId="0" fontId="0" fillId="7" borderId="30" xfId="0" applyFill="1" applyBorder="1" applyAlignment="1">
      <alignment horizontal="center" vertical="center" shrinkToFit="1"/>
    </xf>
    <xf numFmtId="0" fontId="0" fillId="7" borderId="47" xfId="0" applyFill="1" applyBorder="1" applyAlignment="1">
      <alignment horizontal="center"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0" fillId="7" borderId="70" xfId="0" applyFill="1" applyBorder="1" applyAlignment="1">
      <alignment horizontal="center" vertical="center" shrinkToFit="1"/>
    </xf>
    <xf numFmtId="0" fontId="0" fillId="7" borderId="38" xfId="0" applyFill="1" applyBorder="1" applyAlignment="1">
      <alignment horizontal="center" vertical="center" shrinkToFit="1"/>
    </xf>
    <xf numFmtId="0" fontId="0" fillId="7" borderId="36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10" fillId="7" borderId="47" xfId="0" applyFont="1" applyFill="1" applyBorder="1" applyAlignment="1">
      <alignment vertical="center" shrinkToFit="1"/>
    </xf>
    <xf numFmtId="0" fontId="10" fillId="7" borderId="48" xfId="0" applyFont="1" applyFill="1" applyBorder="1" applyAlignment="1">
      <alignment horizontal="center" vertical="center" shrinkToFit="1"/>
    </xf>
    <xf numFmtId="0" fontId="0" fillId="0" borderId="51" xfId="0" applyFill="1" applyBorder="1">
      <alignment vertical="center"/>
    </xf>
    <xf numFmtId="0" fontId="0" fillId="7" borderId="59" xfId="0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0" fillId="7" borderId="60" xfId="0" applyFont="1" applyFill="1" applyBorder="1" applyAlignment="1">
      <alignment horizontal="center" vertical="center" shrinkToFit="1"/>
    </xf>
    <xf numFmtId="0" fontId="0" fillId="7" borderId="83" xfId="0" applyFill="1" applyBorder="1" applyAlignment="1">
      <alignment horizontal="center" vertical="center" shrinkToFit="1"/>
    </xf>
    <xf numFmtId="0" fontId="0" fillId="7" borderId="76" xfId="0" applyFill="1" applyBorder="1" applyAlignment="1">
      <alignment horizontal="center" vertical="center" shrinkToFit="1"/>
    </xf>
    <xf numFmtId="0" fontId="0" fillId="7" borderId="77" xfId="0" applyFill="1" applyBorder="1" applyAlignment="1">
      <alignment horizontal="center" vertical="center" shrinkToFit="1"/>
    </xf>
    <xf numFmtId="0" fontId="0" fillId="7" borderId="78" xfId="0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vertical="center" shrinkToFit="1"/>
    </xf>
    <xf numFmtId="0" fontId="0" fillId="7" borderId="66" xfId="0" applyFill="1" applyBorder="1" applyAlignment="1">
      <alignment horizontal="center" vertical="center" shrinkToFit="1"/>
    </xf>
    <xf numFmtId="0" fontId="28" fillId="7" borderId="55" xfId="0" applyFont="1" applyFill="1" applyBorder="1" applyAlignment="1">
      <alignment vertical="center" shrinkToFit="1"/>
    </xf>
    <xf numFmtId="0" fontId="28" fillId="7" borderId="56" xfId="0" applyFont="1" applyFill="1" applyBorder="1" applyAlignment="1">
      <alignment vertical="center" shrinkToFit="1"/>
    </xf>
    <xf numFmtId="0" fontId="28" fillId="7" borderId="6" xfId="0" applyFont="1" applyFill="1" applyBorder="1" applyAlignment="1">
      <alignment vertical="center" shrinkToFit="1"/>
    </xf>
    <xf numFmtId="0" fontId="28" fillId="7" borderId="62" xfId="0" applyFont="1" applyFill="1" applyBorder="1" applyAlignment="1">
      <alignment vertical="center" shrinkToFit="1"/>
    </xf>
    <xf numFmtId="0" fontId="28" fillId="7" borderId="63" xfId="0" applyFont="1" applyFill="1" applyBorder="1" applyAlignment="1">
      <alignment vertical="center" shrinkToFit="1"/>
    </xf>
    <xf numFmtId="0" fontId="28" fillId="7" borderId="7" xfId="0" applyFont="1" applyFill="1" applyBorder="1" applyAlignment="1">
      <alignment vertical="center" shrinkToFit="1"/>
    </xf>
    <xf numFmtId="0" fontId="28" fillId="8" borderId="62" xfId="0" applyFont="1" applyFill="1" applyBorder="1" applyAlignment="1">
      <alignment vertical="center" shrinkToFit="1"/>
    </xf>
    <xf numFmtId="0" fontId="28" fillId="8" borderId="63" xfId="0" applyFont="1" applyFill="1" applyBorder="1" applyAlignment="1">
      <alignment vertical="center" shrinkToFit="1"/>
    </xf>
    <xf numFmtId="0" fontId="28" fillId="8" borderId="7" xfId="0" applyFont="1" applyFill="1" applyBorder="1" applyAlignment="1">
      <alignment vertical="center" shrinkToFit="1"/>
    </xf>
    <xf numFmtId="0" fontId="0" fillId="8" borderId="32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25" xfId="0" applyFill="1" applyBorder="1" applyAlignment="1">
      <alignment horizontal="center" vertical="center" shrinkToFit="1"/>
    </xf>
    <xf numFmtId="0" fontId="0" fillId="8" borderId="43" xfId="0" applyFill="1" applyBorder="1" applyAlignment="1">
      <alignment horizontal="center" vertical="center" shrinkToFit="1"/>
    </xf>
    <xf numFmtId="0" fontId="0" fillId="8" borderId="40" xfId="0" applyFill="1" applyBorder="1" applyAlignment="1">
      <alignment horizontal="center" vertical="center" shrinkToFit="1"/>
    </xf>
    <xf numFmtId="0" fontId="0" fillId="8" borderId="31" xfId="0" applyFill="1" applyBorder="1" applyAlignment="1">
      <alignment horizontal="center" vertical="center" shrinkToFit="1"/>
    </xf>
    <xf numFmtId="0" fontId="11" fillId="8" borderId="32" xfId="0" applyFont="1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31" fillId="2" borderId="39" xfId="0" applyFont="1" applyFill="1" applyBorder="1" applyAlignment="1">
      <alignment horizontal="center" vertical="center" shrinkToFit="1"/>
    </xf>
    <xf numFmtId="0" fontId="32" fillId="2" borderId="32" xfId="0" applyFont="1" applyFill="1" applyBorder="1" applyAlignment="1">
      <alignment horizontal="center" vertical="center" shrinkToFit="1"/>
    </xf>
    <xf numFmtId="0" fontId="32" fillId="2" borderId="33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1" fillId="5" borderId="86" xfId="0" applyFont="1" applyFill="1" applyBorder="1" applyAlignment="1">
      <alignment horizontal="center" vertical="center" wrapText="1"/>
    </xf>
    <xf numFmtId="0" fontId="32" fillId="5" borderId="98" xfId="0" applyFont="1" applyFill="1" applyBorder="1" applyAlignment="1">
      <alignment horizontal="center" vertical="center" wrapText="1"/>
    </xf>
    <xf numFmtId="0" fontId="32" fillId="5" borderId="87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32" fillId="2" borderId="39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8" fillId="0" borderId="16" xfId="0" applyFont="1" applyBorder="1" applyAlignment="1">
      <alignment vertical="center" shrinkToFit="1"/>
    </xf>
    <xf numFmtId="0" fontId="39" fillId="0" borderId="16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0" fillId="0" borderId="66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5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29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0" fontId="29" fillId="0" borderId="62" xfId="0" applyFont="1" applyBorder="1" applyAlignment="1">
      <alignment vertical="center" shrinkToFit="1"/>
    </xf>
    <xf numFmtId="0" fontId="0" fillId="0" borderId="62" xfId="0" applyBorder="1">
      <alignment vertical="center"/>
    </xf>
    <xf numFmtId="0" fontId="0" fillId="0" borderId="2" xfId="0" applyBorder="1">
      <alignment vertical="center"/>
    </xf>
    <xf numFmtId="0" fontId="25" fillId="0" borderId="65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9" fillId="0" borderId="36" xfId="0" applyFont="1" applyBorder="1" applyAlignment="1">
      <alignment vertical="center" shrinkToFit="1"/>
    </xf>
    <xf numFmtId="0" fontId="0" fillId="0" borderId="36" xfId="0" applyBorder="1">
      <alignment vertical="center"/>
    </xf>
    <xf numFmtId="0" fontId="0" fillId="0" borderId="58" xfId="0" applyBorder="1">
      <alignment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>
      <alignment vertical="center"/>
    </xf>
    <xf numFmtId="0" fontId="0" fillId="0" borderId="52" xfId="0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top" wrapText="1"/>
    </xf>
    <xf numFmtId="0" fontId="0" fillId="0" borderId="67" xfId="0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9" fillId="0" borderId="15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52" xfId="0" applyBorder="1">
      <alignment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6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7" fillId="0" borderId="62" xfId="0" applyFont="1" applyFill="1" applyBorder="1" applyAlignment="1">
      <alignment horizontal="center" vertical="center" shrinkToFit="1"/>
    </xf>
    <xf numFmtId="0" fontId="23" fillId="0" borderId="63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7" borderId="62" xfId="0" applyFont="1" applyFill="1" applyBorder="1" applyAlignment="1">
      <alignment horizontal="center" vertical="center" shrinkToFit="1"/>
    </xf>
    <xf numFmtId="0" fontId="27" fillId="7" borderId="63" xfId="0" applyFont="1" applyFill="1" applyBorder="1" applyAlignment="1">
      <alignment horizontal="center" vertical="center" shrinkToFit="1"/>
    </xf>
    <xf numFmtId="0" fontId="27" fillId="7" borderId="7" xfId="0" applyFont="1" applyFill="1" applyBorder="1" applyAlignment="1">
      <alignment horizontal="center" vertical="center" shrinkToFit="1"/>
    </xf>
    <xf numFmtId="0" fontId="23" fillId="7" borderId="63" xfId="0" applyFont="1" applyFill="1" applyBorder="1" applyAlignment="1">
      <alignment horizontal="center" vertical="center" shrinkToFit="1"/>
    </xf>
    <xf numFmtId="0" fontId="23" fillId="7" borderId="7" xfId="0" applyFont="1" applyFill="1" applyBorder="1" applyAlignment="1">
      <alignment horizontal="center" vertical="center" shrinkToFit="1"/>
    </xf>
    <xf numFmtId="0" fontId="27" fillId="8" borderId="62" xfId="0" applyFont="1" applyFill="1" applyBorder="1" applyAlignment="1">
      <alignment horizontal="center" vertical="center" shrinkToFit="1"/>
    </xf>
    <xf numFmtId="0" fontId="27" fillId="8" borderId="63" xfId="0" applyFont="1" applyFill="1" applyBorder="1" applyAlignment="1">
      <alignment horizontal="center" vertical="center" shrinkToFit="1"/>
    </xf>
    <xf numFmtId="0" fontId="27" fillId="8" borderId="7" xfId="0" applyFont="1" applyFill="1" applyBorder="1" applyAlignment="1">
      <alignment horizontal="center" vertical="center" shrinkToFit="1"/>
    </xf>
    <xf numFmtId="0" fontId="23" fillId="8" borderId="63" xfId="0" applyFont="1" applyFill="1" applyBorder="1" applyAlignment="1">
      <alignment horizontal="center" vertical="center" shrinkToFit="1"/>
    </xf>
    <xf numFmtId="0" fontId="23" fillId="8" borderId="7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7" borderId="55" xfId="0" applyFont="1" applyFill="1" applyBorder="1" applyAlignment="1">
      <alignment horizontal="center" vertical="center" shrinkToFit="1"/>
    </xf>
    <xf numFmtId="0" fontId="27" fillId="7" borderId="6" xfId="0" applyFont="1" applyFill="1" applyBorder="1" applyAlignment="1">
      <alignment horizontal="center" vertical="center" shrinkToFit="1"/>
    </xf>
    <xf numFmtId="0" fontId="27" fillId="7" borderId="3" xfId="0" applyFont="1" applyFill="1" applyBorder="1" applyAlignment="1">
      <alignment horizontal="center" vertical="center" shrinkToFit="1"/>
    </xf>
    <xf numFmtId="0" fontId="23" fillId="7" borderId="3" xfId="0" applyFont="1" applyFill="1" applyBorder="1" applyAlignment="1">
      <alignment horizontal="center" vertical="center" shrinkToFit="1"/>
    </xf>
    <xf numFmtId="0" fontId="23" fillId="7" borderId="4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7" borderId="2" xfId="0" applyFont="1" applyFill="1" applyBorder="1" applyAlignment="1">
      <alignment horizontal="center" vertical="center" shrinkToFit="1"/>
    </xf>
    <xf numFmtId="0" fontId="27" fillId="7" borderId="56" xfId="0" applyFont="1" applyFill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shrinkToFit="1"/>
    </xf>
    <xf numFmtId="0" fontId="21" fillId="3" borderId="35" xfId="0" applyFont="1" applyFill="1" applyBorder="1" applyAlignment="1">
      <alignment horizontal="center" vertical="center" shrinkToFit="1"/>
    </xf>
    <xf numFmtId="0" fontId="21" fillId="3" borderId="61" xfId="0" applyFont="1" applyFill="1" applyBorder="1" applyAlignment="1">
      <alignment horizontal="center" vertical="center" shrinkToFit="1"/>
    </xf>
    <xf numFmtId="0" fontId="21" fillId="3" borderId="23" xfId="0" applyFont="1" applyFill="1" applyBorder="1" applyAlignment="1">
      <alignment horizontal="center" vertical="center" shrinkToFit="1"/>
    </xf>
    <xf numFmtId="0" fontId="21" fillId="3" borderId="56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right" vertical="center" shrinkToFit="1"/>
    </xf>
    <xf numFmtId="0" fontId="9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vertical="center" shrinkToFit="1"/>
    </xf>
    <xf numFmtId="0" fontId="0" fillId="0" borderId="53" xfId="0" applyFill="1" applyBorder="1" applyAlignment="1">
      <alignment vertical="center" shrinkToFit="1"/>
    </xf>
    <xf numFmtId="0" fontId="0" fillId="0" borderId="54" xfId="0" applyFill="1" applyBorder="1" applyAlignment="1">
      <alignment vertical="center" shrinkToFit="1"/>
    </xf>
    <xf numFmtId="0" fontId="11" fillId="0" borderId="36" xfId="0" applyFont="1" applyFill="1" applyBorder="1" applyAlignment="1">
      <alignment vertical="top" wrapText="1"/>
    </xf>
    <xf numFmtId="0" fontId="11" fillId="0" borderId="58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35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55" xfId="0" applyFont="1" applyFill="1" applyBorder="1" applyAlignment="1">
      <alignment vertical="center" shrinkToFit="1"/>
    </xf>
    <xf numFmtId="0" fontId="10" fillId="0" borderId="43" xfId="0" applyFont="1" applyFill="1" applyBorder="1" applyAlignment="1">
      <alignment horizontal="center" vertical="top" shrinkToFit="1"/>
    </xf>
    <xf numFmtId="0" fontId="10" fillId="0" borderId="40" xfId="0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vertical="center" shrinkToFit="1"/>
    </xf>
    <xf numFmtId="0" fontId="10" fillId="0" borderId="51" xfId="0" applyFont="1" applyFill="1" applyBorder="1" applyAlignment="1">
      <alignment vertical="center" shrinkToFit="1"/>
    </xf>
    <xf numFmtId="0" fontId="10" fillId="0" borderId="56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45" xfId="0" applyFont="1" applyFill="1" applyBorder="1" applyAlignment="1">
      <alignment horizontal="center" vertical="top" shrinkToFit="1"/>
    </xf>
    <xf numFmtId="0" fontId="10" fillId="0" borderId="46" xfId="0" applyFont="1" applyFill="1" applyBorder="1" applyAlignment="1">
      <alignment horizontal="center" vertical="top" shrinkToFit="1"/>
    </xf>
    <xf numFmtId="0" fontId="0" fillId="7" borderId="66" xfId="0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10" fillId="7" borderId="8" xfId="0" applyFont="1" applyFill="1" applyBorder="1" applyAlignment="1">
      <alignment vertical="center" shrinkToFit="1"/>
    </xf>
    <xf numFmtId="0" fontId="10" fillId="7" borderId="51" xfId="0" applyFont="1" applyFill="1" applyBorder="1" applyAlignment="1">
      <alignment vertical="center" shrinkToFit="1"/>
    </xf>
    <xf numFmtId="0" fontId="10" fillId="7" borderId="56" xfId="0" applyFont="1" applyFill="1" applyBorder="1" applyAlignment="1">
      <alignment vertical="center" shrinkToFit="1"/>
    </xf>
    <xf numFmtId="0" fontId="11" fillId="7" borderId="1" xfId="0" applyFont="1" applyFill="1" applyBorder="1" applyAlignment="1">
      <alignment vertical="top" wrapText="1"/>
    </xf>
    <xf numFmtId="0" fontId="11" fillId="7" borderId="35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center" shrinkToFit="1"/>
    </xf>
    <xf numFmtId="0" fontId="10" fillId="7" borderId="0" xfId="0" applyFont="1" applyFill="1" applyBorder="1" applyAlignment="1">
      <alignment vertical="center" shrinkToFit="1"/>
    </xf>
    <xf numFmtId="0" fontId="10" fillId="7" borderId="55" xfId="0" applyFont="1" applyFill="1" applyBorder="1" applyAlignment="1">
      <alignment vertical="center" shrinkToFit="1"/>
    </xf>
    <xf numFmtId="0" fontId="10" fillId="7" borderId="43" xfId="0" applyFont="1" applyFill="1" applyBorder="1" applyAlignment="1">
      <alignment horizontal="center" vertical="top" shrinkToFit="1"/>
    </xf>
    <xf numFmtId="0" fontId="10" fillId="7" borderId="40" xfId="0" applyFont="1" applyFill="1" applyBorder="1" applyAlignment="1">
      <alignment horizontal="center" vertical="top" shrinkToFit="1"/>
    </xf>
    <xf numFmtId="0" fontId="10" fillId="7" borderId="12" xfId="0" applyFont="1" applyFill="1" applyBorder="1" applyAlignment="1">
      <alignment vertical="center" shrinkToFit="1"/>
    </xf>
    <xf numFmtId="0" fontId="10" fillId="7" borderId="5" xfId="0" applyFont="1" applyFill="1" applyBorder="1" applyAlignment="1">
      <alignment vertical="center" shrinkToFit="1"/>
    </xf>
    <xf numFmtId="0" fontId="10" fillId="7" borderId="6" xfId="0" applyFont="1" applyFill="1" applyBorder="1" applyAlignment="1">
      <alignment vertical="center" shrinkToFit="1"/>
    </xf>
    <xf numFmtId="0" fontId="10" fillId="7" borderId="45" xfId="0" applyFont="1" applyFill="1" applyBorder="1" applyAlignment="1">
      <alignment horizontal="center" vertical="top" shrinkToFit="1"/>
    </xf>
    <xf numFmtId="0" fontId="10" fillId="7" borderId="46" xfId="0" applyFont="1" applyFill="1" applyBorder="1" applyAlignment="1">
      <alignment horizontal="center" vertical="top" shrinkToFit="1"/>
    </xf>
    <xf numFmtId="0" fontId="12" fillId="7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vertical="top" wrapText="1"/>
    </xf>
    <xf numFmtId="0" fontId="13" fillId="7" borderId="35" xfId="0" applyFont="1" applyFill="1" applyBorder="1" applyAlignment="1">
      <alignment vertical="top" wrapText="1"/>
    </xf>
    <xf numFmtId="0" fontId="10" fillId="7" borderId="12" xfId="0" applyFont="1" applyFill="1" applyBorder="1" applyAlignment="1">
      <alignment vertical="top" shrinkToFit="1"/>
    </xf>
    <xf numFmtId="0" fontId="10" fillId="7" borderId="5" xfId="0" applyFont="1" applyFill="1" applyBorder="1" applyAlignment="1">
      <alignment vertical="top" shrinkToFit="1"/>
    </xf>
    <xf numFmtId="0" fontId="10" fillId="7" borderId="6" xfId="0" applyFont="1" applyFill="1" applyBorder="1" applyAlignment="1">
      <alignment vertical="top" shrinkToFit="1"/>
    </xf>
    <xf numFmtId="0" fontId="0" fillId="0" borderId="73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center" shrinkToFit="1"/>
    </xf>
    <xf numFmtId="0" fontId="0" fillId="0" borderId="51" xfId="0" applyFont="1" applyFill="1" applyBorder="1" applyAlignment="1">
      <alignment vertical="center" shrinkToFit="1"/>
    </xf>
    <xf numFmtId="0" fontId="0" fillId="0" borderId="56" xfId="0" applyFont="1" applyFill="1" applyBorder="1" applyAlignment="1">
      <alignment vertical="center" shrinkToFit="1"/>
    </xf>
    <xf numFmtId="0" fontId="0" fillId="0" borderId="67" xfId="0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vertical="top" wrapText="1"/>
    </xf>
    <xf numFmtId="0" fontId="11" fillId="0" borderId="52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57" xfId="0" applyFont="1" applyFill="1" applyBorder="1" applyAlignment="1">
      <alignment vertical="center" shrinkToFit="1"/>
    </xf>
    <xf numFmtId="0" fontId="10" fillId="0" borderId="44" xfId="0" applyFont="1" applyFill="1" applyBorder="1" applyAlignment="1">
      <alignment horizontal="center" vertical="top" shrinkToFit="1"/>
    </xf>
    <xf numFmtId="0" fontId="10" fillId="0" borderId="41" xfId="0" applyFont="1" applyFill="1" applyBorder="1" applyAlignment="1">
      <alignment horizontal="center" vertical="top" shrinkToFit="1"/>
    </xf>
    <xf numFmtId="0" fontId="3" fillId="3" borderId="16" xfId="0" applyFont="1" applyFill="1" applyBorder="1" applyAlignment="1">
      <alignment horizontal="right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vertical="center" shrinkToFit="1"/>
    </xf>
    <xf numFmtId="0" fontId="10" fillId="0" borderId="5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0" fillId="7" borderId="8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10" fillId="7" borderId="0" xfId="0" applyFont="1" applyFill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40" fillId="0" borderId="12" xfId="0" applyFont="1" applyFill="1" applyBorder="1" applyAlignment="1">
      <alignment vertical="center" shrinkToFit="1"/>
    </xf>
    <xf numFmtId="0" fontId="40" fillId="0" borderId="5" xfId="0" applyFont="1" applyFill="1" applyBorder="1" applyAlignment="1">
      <alignment vertical="center" shrinkToFit="1"/>
    </xf>
    <xf numFmtId="0" fontId="40" fillId="0" borderId="6" xfId="0" applyFont="1" applyFill="1" applyBorder="1" applyAlignment="1">
      <alignment vertical="center" shrinkToFit="1"/>
    </xf>
    <xf numFmtId="0" fontId="18" fillId="7" borderId="51" xfId="0" applyFont="1" applyFill="1" applyBorder="1" applyAlignment="1">
      <alignment vertical="center" shrinkToFit="1"/>
    </xf>
    <xf numFmtId="0" fontId="18" fillId="7" borderId="56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0" fontId="18" fillId="0" borderId="51" xfId="0" applyFont="1" applyFill="1" applyBorder="1" applyAlignment="1">
      <alignment vertical="center" shrinkToFit="1"/>
    </xf>
    <xf numFmtId="0" fontId="18" fillId="0" borderId="56" xfId="0" applyFont="1" applyFill="1" applyBorder="1" applyAlignment="1">
      <alignment vertical="center" shrinkToFit="1"/>
    </xf>
    <xf numFmtId="0" fontId="40" fillId="0" borderId="10" xfId="0" applyFont="1" applyFill="1" applyBorder="1" applyAlignment="1">
      <alignment vertical="center" shrinkToFit="1"/>
    </xf>
    <xf numFmtId="0" fontId="40" fillId="0" borderId="0" xfId="0" applyFont="1" applyFill="1" applyAlignment="1">
      <alignment vertical="center" shrinkToFit="1"/>
    </xf>
    <xf numFmtId="0" fontId="40" fillId="0" borderId="55" xfId="0" applyFont="1" applyFill="1" applyBorder="1" applyAlignment="1">
      <alignment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8" xfId="0" applyFill="1" applyBorder="1" applyAlignment="1">
      <alignment horizontal="center" vertical="center" shrinkToFit="1"/>
    </xf>
    <xf numFmtId="0" fontId="10" fillId="6" borderId="10" xfId="0" applyFont="1" applyFill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0" fillId="6" borderId="55" xfId="0" applyFill="1" applyBorder="1" applyAlignment="1">
      <alignment vertical="center" shrinkToFit="1"/>
    </xf>
    <xf numFmtId="0" fontId="11" fillId="6" borderId="7" xfId="0" applyFont="1" applyFill="1" applyBorder="1" applyAlignment="1">
      <alignment vertical="top" wrapText="1"/>
    </xf>
    <xf numFmtId="0" fontId="11" fillId="6" borderId="4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1" fillId="6" borderId="35" xfId="0" applyFont="1" applyFill="1" applyBorder="1" applyAlignment="1">
      <alignment vertical="top" wrapText="1"/>
    </xf>
    <xf numFmtId="0" fontId="11" fillId="6" borderId="15" xfId="0" applyFont="1" applyFill="1" applyBorder="1" applyAlignment="1">
      <alignment vertical="top" wrapText="1"/>
    </xf>
    <xf numFmtId="0" fontId="11" fillId="6" borderId="52" xfId="0" applyFont="1" applyFill="1" applyBorder="1" applyAlignment="1">
      <alignment vertical="top" wrapText="1"/>
    </xf>
    <xf numFmtId="0" fontId="10" fillId="6" borderId="0" xfId="0" applyFont="1" applyFill="1" applyAlignment="1">
      <alignment vertical="center" shrinkToFit="1"/>
    </xf>
    <xf numFmtId="0" fontId="10" fillId="6" borderId="55" xfId="0" applyFont="1" applyFill="1" applyBorder="1" applyAlignment="1">
      <alignment vertical="center" shrinkToFit="1"/>
    </xf>
    <xf numFmtId="0" fontId="10" fillId="6" borderId="43" xfId="0" applyFont="1" applyFill="1" applyBorder="1" applyAlignment="1">
      <alignment horizontal="center" vertical="top" shrinkToFit="1"/>
    </xf>
    <xf numFmtId="0" fontId="10" fillId="6" borderId="40" xfId="0" applyFont="1" applyFill="1" applyBorder="1" applyAlignment="1">
      <alignment horizontal="center" vertical="top" shrinkToFit="1"/>
    </xf>
    <xf numFmtId="0" fontId="10" fillId="6" borderId="14" xfId="0" applyFont="1" applyFill="1" applyBorder="1" applyAlignment="1">
      <alignment vertical="center" shrinkToFit="1"/>
    </xf>
    <xf numFmtId="0" fontId="10" fillId="6" borderId="16" xfId="0" applyFont="1" applyFill="1" applyBorder="1" applyAlignment="1">
      <alignment vertical="center" shrinkToFit="1"/>
    </xf>
    <xf numFmtId="0" fontId="10" fillId="6" borderId="57" xfId="0" applyFont="1" applyFill="1" applyBorder="1" applyAlignment="1">
      <alignment vertical="center" shrinkToFit="1"/>
    </xf>
    <xf numFmtId="0" fontId="10" fillId="6" borderId="44" xfId="0" applyFont="1" applyFill="1" applyBorder="1" applyAlignment="1">
      <alignment horizontal="center" vertical="top" shrinkToFit="1"/>
    </xf>
    <xf numFmtId="0" fontId="10" fillId="6" borderId="41" xfId="0" applyFont="1" applyFill="1" applyBorder="1" applyAlignment="1">
      <alignment horizontal="center" vertical="top" shrinkToFit="1"/>
    </xf>
    <xf numFmtId="0" fontId="0" fillId="0" borderId="51" xfId="0" applyFill="1" applyBorder="1" applyAlignment="1">
      <alignment vertical="center" shrinkToFit="1"/>
    </xf>
    <xf numFmtId="0" fontId="0" fillId="0" borderId="56" xfId="0" applyFill="1" applyBorder="1" applyAlignment="1">
      <alignment vertical="center" shrinkToFit="1"/>
    </xf>
    <xf numFmtId="0" fontId="18" fillId="0" borderId="35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8" fillId="2" borderId="35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6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1" fillId="0" borderId="62" xfId="0" applyFont="1" applyFill="1" applyBorder="1" applyAlignment="1">
      <alignment horizontal="center" vertical="center" shrinkToFit="1"/>
    </xf>
    <xf numFmtId="0" fontId="11" fillId="0" borderId="63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1" fillId="6" borderId="62" xfId="0" applyFont="1" applyFill="1" applyBorder="1" applyAlignment="1">
      <alignment horizontal="center" vertical="center" shrinkToFit="1"/>
    </xf>
    <xf numFmtId="0" fontId="11" fillId="6" borderId="63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40" fillId="0" borderId="49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center" shrinkToFit="1"/>
    </xf>
    <xf numFmtId="0" fontId="7" fillId="0" borderId="54" xfId="0" applyFont="1" applyFill="1" applyBorder="1" applyAlignment="1">
      <alignment vertical="center" shrinkToFit="1"/>
    </xf>
    <xf numFmtId="0" fontId="0" fillId="7" borderId="67" xfId="0" applyFill="1" applyBorder="1" applyAlignment="1">
      <alignment horizontal="center" vertical="center" shrinkToFit="1"/>
    </xf>
    <xf numFmtId="0" fontId="0" fillId="7" borderId="26" xfId="0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vertical="top" wrapText="1"/>
    </xf>
    <xf numFmtId="0" fontId="11" fillId="7" borderId="52" xfId="0" applyFont="1" applyFill="1" applyBorder="1" applyAlignment="1">
      <alignment vertical="top" wrapText="1"/>
    </xf>
    <xf numFmtId="0" fontId="10" fillId="7" borderId="14" xfId="0" applyFont="1" applyFill="1" applyBorder="1" applyAlignment="1">
      <alignment vertical="center" shrinkToFit="1"/>
    </xf>
    <xf numFmtId="0" fontId="10" fillId="7" borderId="16" xfId="0" applyFont="1" applyFill="1" applyBorder="1" applyAlignment="1">
      <alignment vertical="center" shrinkToFit="1"/>
    </xf>
    <xf numFmtId="0" fontId="10" fillId="7" borderId="57" xfId="0" applyFont="1" applyFill="1" applyBorder="1" applyAlignment="1">
      <alignment vertical="center" shrinkToFit="1"/>
    </xf>
    <xf numFmtId="0" fontId="10" fillId="7" borderId="44" xfId="0" applyFont="1" applyFill="1" applyBorder="1" applyAlignment="1">
      <alignment horizontal="center" vertical="top" shrinkToFit="1"/>
    </xf>
    <xf numFmtId="0" fontId="10" fillId="7" borderId="41" xfId="0" applyFont="1" applyFill="1" applyBorder="1" applyAlignment="1">
      <alignment horizontal="center" vertical="top" shrinkToFit="1"/>
    </xf>
    <xf numFmtId="0" fontId="0" fillId="7" borderId="49" xfId="0" applyFill="1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10" fillId="7" borderId="49" xfId="0" applyFont="1" applyFill="1" applyBorder="1" applyAlignment="1">
      <alignment vertical="center" shrinkToFit="1"/>
    </xf>
    <xf numFmtId="0" fontId="10" fillId="7" borderId="53" xfId="0" applyFont="1" applyFill="1" applyBorder="1" applyAlignment="1">
      <alignment vertical="center" shrinkToFit="1"/>
    </xf>
    <xf numFmtId="0" fontId="10" fillId="7" borderId="54" xfId="0" applyFont="1" applyFill="1" applyBorder="1" applyAlignment="1">
      <alignment vertical="center" shrinkToFit="1"/>
    </xf>
    <xf numFmtId="0" fontId="11" fillId="7" borderId="7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 wrapText="1"/>
    </xf>
    <xf numFmtId="0" fontId="0" fillId="0" borderId="11" xfId="0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vertical="center" shrinkToFit="1"/>
    </xf>
    <xf numFmtId="0" fontId="29" fillId="0" borderId="51" xfId="0" applyFont="1" applyFill="1" applyBorder="1" applyAlignment="1">
      <alignment vertical="center" shrinkToFit="1"/>
    </xf>
    <xf numFmtId="0" fontId="29" fillId="0" borderId="56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51" xfId="0" applyFont="1" applyFill="1" applyBorder="1" applyAlignment="1">
      <alignment vertical="center" shrinkToFit="1"/>
    </xf>
    <xf numFmtId="0" fontId="11" fillId="0" borderId="56" xfId="0" applyFont="1" applyFill="1" applyBorder="1" applyAlignment="1">
      <alignment vertical="center" shrinkToFit="1"/>
    </xf>
    <xf numFmtId="0" fontId="43" fillId="0" borderId="8" xfId="0" applyFont="1" applyFill="1" applyBorder="1" applyAlignment="1">
      <alignment vertical="center" shrinkToFit="1"/>
    </xf>
    <xf numFmtId="0" fontId="43" fillId="0" borderId="51" xfId="0" applyFont="1" applyFill="1" applyBorder="1" applyAlignment="1">
      <alignment vertical="center" shrinkToFit="1"/>
    </xf>
    <xf numFmtId="0" fontId="43" fillId="0" borderId="56" xfId="0" applyFont="1" applyFill="1" applyBorder="1" applyAlignment="1">
      <alignment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8" borderId="10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11" xfId="0" applyFill="1" applyBorder="1" applyAlignment="1">
      <alignment horizontal="center" vertical="center" shrinkToFit="1"/>
    </xf>
    <xf numFmtId="0" fontId="0" fillId="8" borderId="13" xfId="0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vertical="center" shrinkToFit="1"/>
    </xf>
    <xf numFmtId="0" fontId="0" fillId="8" borderId="51" xfId="0" applyFont="1" applyFill="1" applyBorder="1" applyAlignment="1">
      <alignment vertical="center" shrinkToFit="1"/>
    </xf>
    <xf numFmtId="0" fontId="0" fillId="8" borderId="56" xfId="0" applyFont="1" applyFill="1" applyBorder="1" applyAlignment="1">
      <alignment vertical="center" shrinkToFit="1"/>
    </xf>
    <xf numFmtId="0" fontId="11" fillId="8" borderId="1" xfId="0" applyFont="1" applyFill="1" applyBorder="1" applyAlignment="1">
      <alignment vertical="top" wrapText="1"/>
    </xf>
    <xf numFmtId="0" fontId="11" fillId="8" borderId="35" xfId="0" applyFont="1" applyFill="1" applyBorder="1" applyAlignment="1">
      <alignment vertical="top" wrapText="1"/>
    </xf>
    <xf numFmtId="0" fontId="10" fillId="8" borderId="10" xfId="0" applyFont="1" applyFill="1" applyBorder="1" applyAlignment="1">
      <alignment vertical="center" shrinkToFit="1"/>
    </xf>
    <xf numFmtId="0" fontId="10" fillId="8" borderId="0" xfId="0" applyFont="1" applyFill="1" applyAlignment="1">
      <alignment vertical="center" shrinkToFit="1"/>
    </xf>
    <xf numFmtId="0" fontId="10" fillId="8" borderId="55" xfId="0" applyFont="1" applyFill="1" applyBorder="1" applyAlignment="1">
      <alignment vertical="center" shrinkToFit="1"/>
    </xf>
    <xf numFmtId="0" fontId="10" fillId="8" borderId="43" xfId="0" applyFont="1" applyFill="1" applyBorder="1" applyAlignment="1">
      <alignment horizontal="center" vertical="top" shrinkToFit="1"/>
    </xf>
    <xf numFmtId="0" fontId="10" fillId="8" borderId="40" xfId="0" applyFont="1" applyFill="1" applyBorder="1" applyAlignment="1">
      <alignment horizontal="center" vertical="top" shrinkToFit="1"/>
    </xf>
    <xf numFmtId="0" fontId="10" fillId="8" borderId="12" xfId="0" applyFont="1" applyFill="1" applyBorder="1" applyAlignment="1">
      <alignment vertical="center" shrinkToFit="1"/>
    </xf>
    <xf numFmtId="0" fontId="10" fillId="8" borderId="5" xfId="0" applyFont="1" applyFill="1" applyBorder="1" applyAlignment="1">
      <alignment vertical="center" shrinkToFit="1"/>
    </xf>
    <xf numFmtId="0" fontId="10" fillId="8" borderId="6" xfId="0" applyFont="1" applyFill="1" applyBorder="1" applyAlignment="1">
      <alignment vertical="center" shrinkToFit="1"/>
    </xf>
    <xf numFmtId="0" fontId="10" fillId="8" borderId="45" xfId="0" applyFont="1" applyFill="1" applyBorder="1" applyAlignment="1">
      <alignment horizontal="center" vertical="top" shrinkToFit="1"/>
    </xf>
    <xf numFmtId="0" fontId="10" fillId="8" borderId="46" xfId="0" applyFont="1" applyFill="1" applyBorder="1" applyAlignment="1">
      <alignment horizontal="center" vertical="top" shrinkToFit="1"/>
    </xf>
    <xf numFmtId="0" fontId="11" fillId="7" borderId="8" xfId="0" applyFont="1" applyFill="1" applyBorder="1" applyAlignment="1">
      <alignment vertical="center" shrinkToFit="1"/>
    </xf>
    <xf numFmtId="0" fontId="11" fillId="7" borderId="51" xfId="0" applyFont="1" applyFill="1" applyBorder="1" applyAlignment="1">
      <alignment vertical="center" shrinkToFit="1"/>
    </xf>
    <xf numFmtId="0" fontId="11" fillId="7" borderId="56" xfId="0" applyFont="1" applyFill="1" applyBorder="1" applyAlignment="1">
      <alignment vertical="center" shrinkToFit="1"/>
    </xf>
    <xf numFmtId="0" fontId="0" fillId="7" borderId="8" xfId="0" applyFont="1" applyFill="1" applyBorder="1" applyAlignment="1">
      <alignment vertical="center" shrinkToFit="1"/>
    </xf>
    <xf numFmtId="0" fontId="0" fillId="7" borderId="51" xfId="0" applyFont="1" applyFill="1" applyBorder="1" applyAlignment="1">
      <alignment vertical="center" shrinkToFit="1"/>
    </xf>
    <xf numFmtId="0" fontId="0" fillId="7" borderId="56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18" fillId="0" borderId="55" xfId="0" applyFont="1" applyFill="1" applyBorder="1" applyAlignment="1">
      <alignment vertical="center" shrinkToFit="1"/>
    </xf>
    <xf numFmtId="0" fontId="18" fillId="0" borderId="12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vertical="center" shrinkToFit="1"/>
    </xf>
    <xf numFmtId="0" fontId="18" fillId="0" borderId="6" xfId="0" applyFont="1" applyFill="1" applyBorder="1" applyAlignment="1">
      <alignment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0" xfId="0" applyFill="1" applyBorder="1" applyAlignment="1">
      <alignment vertical="center" shrinkToFit="1"/>
    </xf>
    <xf numFmtId="0" fontId="0" fillId="7" borderId="55" xfId="0" applyFill="1" applyBorder="1" applyAlignment="1">
      <alignment vertical="center" shrinkToFit="1"/>
    </xf>
    <xf numFmtId="0" fontId="21" fillId="0" borderId="35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0" fillId="7" borderId="65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18" fillId="7" borderId="49" xfId="0" applyFont="1" applyFill="1" applyBorder="1" applyAlignment="1">
      <alignment vertical="center" shrinkToFit="1"/>
    </xf>
    <xf numFmtId="0" fontId="18" fillId="7" borderId="53" xfId="0" applyFont="1" applyFill="1" applyBorder="1" applyAlignment="1">
      <alignment vertical="center" shrinkToFit="1"/>
    </xf>
    <xf numFmtId="0" fontId="18" fillId="7" borderId="54" xfId="0" applyFont="1" applyFill="1" applyBorder="1" applyAlignment="1">
      <alignment vertical="center" shrinkToFit="1"/>
    </xf>
    <xf numFmtId="0" fontId="11" fillId="7" borderId="36" xfId="0" applyFont="1" applyFill="1" applyBorder="1" applyAlignment="1">
      <alignment vertical="top" wrapText="1"/>
    </xf>
    <xf numFmtId="0" fontId="11" fillId="7" borderId="58" xfId="0" applyFont="1" applyFill="1" applyBorder="1" applyAlignment="1">
      <alignment vertical="top" wrapText="1"/>
    </xf>
    <xf numFmtId="0" fontId="18" fillId="7" borderId="10" xfId="0" applyFont="1" applyFill="1" applyBorder="1" applyAlignment="1">
      <alignment vertical="center" shrinkToFit="1"/>
    </xf>
    <xf numFmtId="0" fontId="18" fillId="7" borderId="0" xfId="0" applyFont="1" applyFill="1" applyBorder="1" applyAlignment="1">
      <alignment vertical="center" shrinkToFit="1"/>
    </xf>
    <xf numFmtId="0" fontId="18" fillId="7" borderId="55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7" borderId="12" xfId="0" applyFont="1" applyFill="1" applyBorder="1" applyAlignment="1">
      <alignment vertical="center" shrinkToFit="1"/>
    </xf>
    <xf numFmtId="0" fontId="18" fillId="7" borderId="5" xfId="0" applyFont="1" applyFill="1" applyBorder="1" applyAlignment="1">
      <alignment vertical="center" shrinkToFit="1"/>
    </xf>
    <xf numFmtId="0" fontId="18" fillId="7" borderId="6" xfId="0" applyFont="1" applyFill="1" applyBorder="1" applyAlignment="1">
      <alignment vertical="center" shrinkToFit="1"/>
    </xf>
    <xf numFmtId="0" fontId="40" fillId="0" borderId="8" xfId="0" applyFont="1" applyFill="1" applyBorder="1" applyAlignment="1">
      <alignment vertical="center" shrinkToFit="1"/>
    </xf>
    <xf numFmtId="0" fontId="40" fillId="0" borderId="51" xfId="0" applyFont="1" applyFill="1" applyBorder="1" applyAlignment="1">
      <alignment vertical="center" shrinkToFit="1"/>
    </xf>
    <xf numFmtId="0" fontId="40" fillId="0" borderId="56" xfId="0" applyFont="1" applyFill="1" applyBorder="1" applyAlignment="1">
      <alignment vertical="center" shrinkToFit="1"/>
    </xf>
    <xf numFmtId="0" fontId="18" fillId="7" borderId="8" xfId="0" applyFont="1" applyFill="1" applyBorder="1" applyAlignment="1">
      <alignment vertical="center" shrinkToFit="1"/>
    </xf>
    <xf numFmtId="0" fontId="17" fillId="7" borderId="1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8" fillId="0" borderId="57" xfId="0" applyFont="1" applyFill="1" applyBorder="1" applyAlignment="1">
      <alignment vertic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vertical="center" shrinkToFit="1"/>
    </xf>
    <xf numFmtId="0" fontId="18" fillId="0" borderId="53" xfId="0" applyFont="1" applyFill="1" applyBorder="1" applyAlignment="1">
      <alignment vertical="center" shrinkToFit="1"/>
    </xf>
    <xf numFmtId="0" fontId="18" fillId="0" borderId="54" xfId="0" applyFont="1" applyFill="1" applyBorder="1" applyAlignment="1">
      <alignment vertical="center" shrinkToFit="1"/>
    </xf>
    <xf numFmtId="0" fontId="18" fillId="7" borderId="0" xfId="0" applyFont="1" applyFill="1" applyAlignment="1">
      <alignment vertical="center" shrinkToFit="1"/>
    </xf>
    <xf numFmtId="0" fontId="18" fillId="6" borderId="10" xfId="0" applyFont="1" applyFill="1" applyBorder="1" applyAlignment="1">
      <alignment vertical="center" shrinkToFit="1"/>
    </xf>
    <xf numFmtId="0" fontId="18" fillId="6" borderId="0" xfId="0" applyFont="1" applyFill="1" applyBorder="1" applyAlignment="1">
      <alignment vertical="center" shrinkToFit="1"/>
    </xf>
    <xf numFmtId="0" fontId="18" fillId="6" borderId="55" xfId="0" applyFont="1" applyFill="1" applyBorder="1" applyAlignment="1">
      <alignment vertical="center" shrinkToFit="1"/>
    </xf>
    <xf numFmtId="0" fontId="18" fillId="6" borderId="0" xfId="0" applyFont="1" applyFill="1" applyAlignment="1">
      <alignment vertical="center" shrinkToFit="1"/>
    </xf>
    <xf numFmtId="0" fontId="18" fillId="6" borderId="14" xfId="0" applyFont="1" applyFill="1" applyBorder="1" applyAlignment="1">
      <alignment vertical="center" shrinkToFit="1"/>
    </xf>
    <xf numFmtId="0" fontId="18" fillId="6" borderId="16" xfId="0" applyFont="1" applyFill="1" applyBorder="1" applyAlignment="1">
      <alignment vertical="center" shrinkToFit="1"/>
    </xf>
    <xf numFmtId="0" fontId="18" fillId="6" borderId="57" xfId="0" applyFont="1" applyFill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8" borderId="10" xfId="0" applyFont="1" applyFill="1" applyBorder="1" applyAlignment="1">
      <alignment vertical="center" shrinkToFit="1"/>
    </xf>
    <xf numFmtId="0" fontId="18" fillId="8" borderId="0" xfId="0" applyFont="1" applyFill="1" applyBorder="1" applyAlignment="1">
      <alignment vertical="center" shrinkToFit="1"/>
    </xf>
    <xf numFmtId="0" fontId="18" fillId="8" borderId="55" xfId="0" applyFont="1" applyFill="1" applyBorder="1" applyAlignment="1">
      <alignment vertical="center" shrinkToFit="1"/>
    </xf>
    <xf numFmtId="0" fontId="21" fillId="0" borderId="27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75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0" fillId="0" borderId="105" xfId="0" applyFill="1" applyBorder="1" applyAlignment="1">
      <alignment horizontal="center" vertical="center" shrinkToFit="1"/>
    </xf>
    <xf numFmtId="0" fontId="11" fillId="0" borderId="77" xfId="0" applyFont="1" applyFill="1" applyBorder="1" applyAlignment="1">
      <alignment vertical="top" wrapText="1"/>
    </xf>
    <xf numFmtId="0" fontId="11" fillId="0" borderId="81" xfId="0" applyFont="1" applyFill="1" applyBorder="1" applyAlignment="1">
      <alignment vertical="top" wrapText="1"/>
    </xf>
    <xf numFmtId="0" fontId="10" fillId="0" borderId="75" xfId="0" applyFont="1" applyFill="1" applyBorder="1" applyAlignment="1">
      <alignment vertical="center" shrinkToFit="1"/>
    </xf>
    <xf numFmtId="0" fontId="10" fillId="0" borderId="79" xfId="0" applyFont="1" applyFill="1" applyBorder="1" applyAlignment="1">
      <alignment vertical="center" shrinkToFit="1"/>
    </xf>
    <xf numFmtId="0" fontId="10" fillId="0" borderId="80" xfId="0" applyFont="1" applyFill="1" applyBorder="1" applyAlignment="1">
      <alignment vertical="center" shrinkToFit="1"/>
    </xf>
    <xf numFmtId="0" fontId="10" fillId="0" borderId="82" xfId="0" applyFont="1" applyFill="1" applyBorder="1" applyAlignment="1">
      <alignment horizontal="center" vertical="top" shrinkToFit="1"/>
    </xf>
    <xf numFmtId="0" fontId="10" fillId="0" borderId="83" xfId="0" applyFont="1" applyFill="1" applyBorder="1" applyAlignment="1">
      <alignment horizontal="center" vertical="top" shrinkToFit="1"/>
    </xf>
    <xf numFmtId="0" fontId="11" fillId="7" borderId="6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0" fillId="7" borderId="9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21" fillId="0" borderId="2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vertical="top" wrapText="1"/>
    </xf>
    <xf numFmtId="0" fontId="13" fillId="0" borderId="58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35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7" borderId="15" xfId="0" applyFont="1" applyFill="1" applyBorder="1" applyAlignment="1">
      <alignment vertical="top" wrapText="1"/>
    </xf>
    <xf numFmtId="0" fontId="13" fillId="7" borderId="52" xfId="0" applyFont="1" applyFill="1" applyBorder="1" applyAlignment="1">
      <alignment vertical="top" wrapText="1"/>
    </xf>
    <xf numFmtId="0" fontId="18" fillId="7" borderId="14" xfId="0" applyFont="1" applyFill="1" applyBorder="1" applyAlignment="1">
      <alignment vertical="center" shrinkToFit="1"/>
    </xf>
    <xf numFmtId="0" fontId="18" fillId="7" borderId="16" xfId="0" applyFont="1" applyFill="1" applyBorder="1" applyAlignment="1">
      <alignment vertical="center" shrinkToFit="1"/>
    </xf>
    <xf numFmtId="0" fontId="18" fillId="7" borderId="57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right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vertical="center" shrinkToFit="1"/>
    </xf>
    <xf numFmtId="0" fontId="5" fillId="7" borderId="51" xfId="0" applyFont="1" applyFill="1" applyBorder="1" applyAlignment="1">
      <alignment vertical="center" shrinkToFit="1"/>
    </xf>
    <xf numFmtId="0" fontId="5" fillId="7" borderId="56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42" fillId="7" borderId="8" xfId="0" applyFont="1" applyFill="1" applyBorder="1" applyAlignment="1">
      <alignment vertical="center" shrinkToFit="1"/>
    </xf>
    <xf numFmtId="0" fontId="42" fillId="7" borderId="51" xfId="0" applyFont="1" applyFill="1" applyBorder="1" applyAlignment="1">
      <alignment vertical="center" shrinkToFit="1"/>
    </xf>
    <xf numFmtId="0" fontId="42" fillId="7" borderId="56" xfId="0" applyFont="1" applyFill="1" applyBorder="1" applyAlignment="1">
      <alignment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18" fillId="8" borderId="8" xfId="0" applyFont="1" applyFill="1" applyBorder="1" applyAlignment="1">
      <alignment vertical="center" shrinkToFit="1"/>
    </xf>
    <xf numFmtId="0" fontId="18" fillId="8" borderId="51" xfId="0" applyFont="1" applyFill="1" applyBorder="1" applyAlignment="1">
      <alignment vertical="center" shrinkToFit="1"/>
    </xf>
    <xf numFmtId="0" fontId="18" fillId="8" borderId="56" xfId="0" applyFont="1" applyFill="1" applyBorder="1" applyAlignment="1">
      <alignment vertical="center" shrinkToFit="1"/>
    </xf>
    <xf numFmtId="0" fontId="18" fillId="8" borderId="0" xfId="0" applyFont="1" applyFill="1" applyAlignment="1">
      <alignment vertical="center" shrinkToFit="1"/>
    </xf>
    <xf numFmtId="0" fontId="18" fillId="8" borderId="12" xfId="0" applyFont="1" applyFill="1" applyBorder="1" applyAlignment="1">
      <alignment vertical="center" shrinkToFit="1"/>
    </xf>
    <xf numFmtId="0" fontId="18" fillId="8" borderId="5" xfId="0" applyFont="1" applyFill="1" applyBorder="1" applyAlignment="1">
      <alignment vertical="center" shrinkToFit="1"/>
    </xf>
    <xf numFmtId="0" fontId="18" fillId="8" borderId="6" xfId="0" applyFont="1" applyFill="1" applyBorder="1" applyAlignment="1">
      <alignment vertical="center" shrinkToFit="1"/>
    </xf>
    <xf numFmtId="0" fontId="29" fillId="0" borderId="1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shrinkToFit="1"/>
    </xf>
    <xf numFmtId="0" fontId="29" fillId="0" borderId="55" xfId="0" applyFont="1" applyFill="1" applyBorder="1" applyAlignment="1">
      <alignment vertical="center" shrinkToFit="1"/>
    </xf>
    <xf numFmtId="0" fontId="29" fillId="7" borderId="8" xfId="0" applyFont="1" applyFill="1" applyBorder="1" applyAlignment="1">
      <alignment vertical="center" shrinkToFit="1"/>
    </xf>
    <xf numFmtId="0" fontId="29" fillId="7" borderId="51" xfId="0" applyFont="1" applyFill="1" applyBorder="1" applyAlignment="1">
      <alignment vertical="center" shrinkToFit="1"/>
    </xf>
    <xf numFmtId="0" fontId="29" fillId="7" borderId="56" xfId="0" applyFont="1" applyFill="1" applyBorder="1" applyAlignment="1">
      <alignment vertical="center" shrinkToFit="1"/>
    </xf>
    <xf numFmtId="0" fontId="0" fillId="0" borderId="102" xfId="0" applyFill="1" applyBorder="1" applyAlignment="1">
      <alignment horizontal="center" vertical="center" shrinkToFit="1"/>
    </xf>
    <xf numFmtId="0" fontId="0" fillId="0" borderId="103" xfId="0" applyFill="1" applyBorder="1" applyAlignment="1">
      <alignment horizontal="center" vertical="center" shrinkToFit="1"/>
    </xf>
    <xf numFmtId="0" fontId="0" fillId="7" borderId="88" xfId="0" applyFill="1" applyBorder="1" applyAlignment="1">
      <alignment horizontal="center" vertical="center" shrinkToFit="1"/>
    </xf>
    <xf numFmtId="0" fontId="11" fillId="7" borderId="77" xfId="0" applyFont="1" applyFill="1" applyBorder="1" applyAlignment="1">
      <alignment vertical="top" wrapText="1"/>
    </xf>
    <xf numFmtId="0" fontId="11" fillId="7" borderId="81" xfId="0" applyFont="1" applyFill="1" applyBorder="1" applyAlignment="1">
      <alignment vertical="top" wrapText="1"/>
    </xf>
    <xf numFmtId="0" fontId="18" fillId="7" borderId="75" xfId="0" applyFont="1" applyFill="1" applyBorder="1" applyAlignment="1">
      <alignment vertical="center" shrinkToFit="1"/>
    </xf>
    <xf numFmtId="0" fontId="18" fillId="7" borderId="79" xfId="0" applyFont="1" applyFill="1" applyBorder="1" applyAlignment="1">
      <alignment vertical="center" shrinkToFit="1"/>
    </xf>
    <xf numFmtId="0" fontId="18" fillId="7" borderId="80" xfId="0" applyFont="1" applyFill="1" applyBorder="1" applyAlignment="1">
      <alignment vertical="center" shrinkToFit="1"/>
    </xf>
    <xf numFmtId="0" fontId="10" fillId="7" borderId="82" xfId="0" applyFont="1" applyFill="1" applyBorder="1" applyAlignment="1">
      <alignment horizontal="center" vertical="top" shrinkToFit="1"/>
    </xf>
    <xf numFmtId="0" fontId="10" fillId="7" borderId="83" xfId="0" applyFont="1" applyFill="1" applyBorder="1" applyAlignment="1">
      <alignment horizontal="center" vertical="top" shrinkToFit="1"/>
    </xf>
    <xf numFmtId="0" fontId="11" fillId="0" borderId="101" xfId="0" applyFont="1" applyFill="1" applyBorder="1" applyAlignment="1">
      <alignment vertical="top" wrapText="1"/>
    </xf>
    <xf numFmtId="0" fontId="11" fillId="0" borderId="104" xfId="0" applyFont="1" applyFill="1" applyBorder="1" applyAlignment="1">
      <alignment horizontal="center" vertical="center" shrinkToFit="1"/>
    </xf>
    <xf numFmtId="0" fontId="0" fillId="7" borderId="53" xfId="0" applyFill="1" applyBorder="1" applyAlignment="1">
      <alignment vertical="center" shrinkToFit="1"/>
    </xf>
    <xf numFmtId="0" fontId="0" fillId="7" borderId="54" xfId="0" applyFill="1" applyBorder="1" applyAlignment="1">
      <alignment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1" fillId="6" borderId="8" xfId="0" applyFont="1" applyFill="1" applyBorder="1" applyAlignment="1">
      <alignment vertical="center" shrinkToFit="1"/>
    </xf>
    <xf numFmtId="0" fontId="11" fillId="6" borderId="51" xfId="0" applyFont="1" applyFill="1" applyBorder="1" applyAlignment="1">
      <alignment vertical="center" shrinkToFit="1"/>
    </xf>
    <xf numFmtId="0" fontId="11" fillId="6" borderId="56" xfId="0" applyFont="1" applyFill="1" applyBorder="1" applyAlignment="1">
      <alignment vertical="center" shrinkToFit="1"/>
    </xf>
    <xf numFmtId="0" fontId="10" fillId="6" borderId="12" xfId="0" applyFont="1" applyFill="1" applyBorder="1" applyAlignment="1">
      <alignment vertical="center" shrinkToFit="1"/>
    </xf>
    <xf numFmtId="0" fontId="10" fillId="6" borderId="5" xfId="0" applyFont="1" applyFill="1" applyBorder="1" applyAlignment="1">
      <alignment vertical="center" shrinkToFit="1"/>
    </xf>
    <xf numFmtId="0" fontId="10" fillId="6" borderId="6" xfId="0" applyFont="1" applyFill="1" applyBorder="1" applyAlignment="1">
      <alignment vertical="center" shrinkToFit="1"/>
    </xf>
    <xf numFmtId="0" fontId="10" fillId="6" borderId="45" xfId="0" applyFont="1" applyFill="1" applyBorder="1" applyAlignment="1">
      <alignment horizontal="center" vertical="top" shrinkToFit="1"/>
    </xf>
    <xf numFmtId="0" fontId="10" fillId="6" borderId="46" xfId="0" applyFont="1" applyFill="1" applyBorder="1" applyAlignment="1">
      <alignment horizontal="center" vertical="top" shrinkToFit="1"/>
    </xf>
    <xf numFmtId="0" fontId="10" fillId="6" borderId="8" xfId="0" applyFont="1" applyFill="1" applyBorder="1" applyAlignment="1">
      <alignment vertical="center" shrinkToFit="1"/>
    </xf>
    <xf numFmtId="0" fontId="0" fillId="6" borderId="51" xfId="0" applyFill="1" applyBorder="1" applyAlignment="1">
      <alignment vertical="center" shrinkToFit="1"/>
    </xf>
    <xf numFmtId="0" fontId="0" fillId="6" borderId="56" xfId="0" applyFill="1" applyBorder="1" applyAlignment="1">
      <alignment vertical="center" shrinkToFit="1"/>
    </xf>
    <xf numFmtId="0" fontId="10" fillId="6" borderId="0" xfId="0" applyFont="1" applyFill="1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55" xfId="0" applyFill="1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0" fillId="0" borderId="88" xfId="0" applyFill="1" applyBorder="1" applyAlignment="1">
      <alignment horizontal="center" vertical="center" shrinkToFit="1"/>
    </xf>
    <xf numFmtId="0" fontId="0" fillId="0" borderId="89" xfId="0" applyFill="1" applyBorder="1" applyAlignment="1">
      <alignment horizontal="center" vertical="center" shrinkToFit="1"/>
    </xf>
    <xf numFmtId="0" fontId="0" fillId="7" borderId="89" xfId="0" applyFill="1" applyBorder="1" applyAlignment="1">
      <alignment horizontal="center" vertical="center" shrinkToFit="1"/>
    </xf>
    <xf numFmtId="0" fontId="0" fillId="7" borderId="73" xfId="0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1" fillId="0" borderId="8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2"/>
  <sheetViews>
    <sheetView zoomScale="150" zoomScaleNormal="150" workbookViewId="0">
      <selection activeCell="N8" sqref="N8"/>
    </sheetView>
  </sheetViews>
  <sheetFormatPr defaultRowHeight="13.2" x14ac:dyDescent="0.2"/>
  <cols>
    <col min="4" max="9" width="5.6640625" customWidth="1"/>
  </cols>
  <sheetData>
    <row r="1" spans="2:9" s="221" customFormat="1" ht="13.8" thickBot="1" x14ac:dyDescent="0.25"/>
    <row r="2" spans="2:9" ht="13.8" thickBot="1" x14ac:dyDescent="0.25">
      <c r="B2" s="459" t="s">
        <v>178</v>
      </c>
      <c r="C2" s="460"/>
      <c r="D2" s="259" t="s">
        <v>0</v>
      </c>
      <c r="E2" s="260" t="s">
        <v>1</v>
      </c>
      <c r="F2" s="260" t="s">
        <v>2</v>
      </c>
      <c r="G2" s="260" t="s">
        <v>3</v>
      </c>
      <c r="H2" s="260" t="s">
        <v>4</v>
      </c>
      <c r="I2" s="261" t="s">
        <v>5</v>
      </c>
    </row>
    <row r="3" spans="2:9" x14ac:dyDescent="0.2">
      <c r="B3" s="468" t="s">
        <v>29</v>
      </c>
      <c r="C3" s="356" t="s">
        <v>6</v>
      </c>
      <c r="D3" s="289"/>
      <c r="E3" s="91"/>
      <c r="F3" s="91"/>
      <c r="G3" s="91"/>
      <c r="H3" s="91"/>
      <c r="I3" s="290"/>
    </row>
    <row r="4" spans="2:9" x14ac:dyDescent="0.2">
      <c r="B4" s="466"/>
      <c r="C4" s="225" t="s">
        <v>7</v>
      </c>
      <c r="D4" s="283"/>
      <c r="E4" s="76"/>
      <c r="F4" s="76"/>
      <c r="G4" s="76"/>
      <c r="H4" s="76"/>
      <c r="I4" s="284"/>
    </row>
    <row r="5" spans="2:9" ht="13.8" thickBot="1" x14ac:dyDescent="0.25">
      <c r="B5" s="469"/>
      <c r="C5" s="226" t="s">
        <v>8</v>
      </c>
      <c r="D5" s="287"/>
      <c r="E5" s="88"/>
      <c r="F5" s="88"/>
      <c r="G5" s="88"/>
      <c r="H5" s="88"/>
      <c r="I5" s="288"/>
    </row>
    <row r="6" spans="2:9" x14ac:dyDescent="0.2">
      <c r="B6" s="468" t="s">
        <v>30</v>
      </c>
      <c r="C6" s="89" t="s">
        <v>6</v>
      </c>
      <c r="D6" s="85"/>
      <c r="E6" s="81"/>
      <c r="F6" s="81"/>
      <c r="G6" s="81"/>
      <c r="H6" s="81"/>
      <c r="I6" s="286"/>
    </row>
    <row r="7" spans="2:9" x14ac:dyDescent="0.2">
      <c r="B7" s="466"/>
      <c r="C7" s="92" t="s">
        <v>7</v>
      </c>
      <c r="D7" s="75"/>
      <c r="E7" s="76"/>
      <c r="F7" s="76"/>
      <c r="G7" s="76"/>
      <c r="H7" s="76"/>
      <c r="I7" s="262"/>
    </row>
    <row r="8" spans="2:9" ht="13.8" thickBot="1" x14ac:dyDescent="0.25">
      <c r="B8" s="469"/>
      <c r="C8" s="93" t="s">
        <v>8</v>
      </c>
      <c r="D8" s="87"/>
      <c r="E8" s="88"/>
      <c r="F8" s="88"/>
      <c r="G8" s="88"/>
      <c r="H8" s="88"/>
      <c r="I8" s="264"/>
    </row>
    <row r="9" spans="2:9" x14ac:dyDescent="0.2">
      <c r="B9" s="465" t="s">
        <v>31</v>
      </c>
      <c r="C9" s="224" t="s">
        <v>6</v>
      </c>
      <c r="D9" s="255"/>
      <c r="E9" s="76"/>
      <c r="F9" s="76"/>
      <c r="G9" s="76"/>
      <c r="H9" s="76"/>
      <c r="I9" s="257"/>
    </row>
    <row r="10" spans="2:9" x14ac:dyDescent="0.2">
      <c r="B10" s="466"/>
      <c r="C10" s="225" t="s">
        <v>7</v>
      </c>
      <c r="D10" s="255"/>
      <c r="E10" s="76"/>
      <c r="F10" s="76"/>
      <c r="G10" s="76"/>
      <c r="H10" s="76"/>
      <c r="I10" s="257"/>
    </row>
    <row r="11" spans="2:9" ht="13.8" thickBot="1" x14ac:dyDescent="0.25">
      <c r="B11" s="467"/>
      <c r="C11" s="357" t="s">
        <v>8</v>
      </c>
      <c r="D11" s="358"/>
      <c r="E11" s="359"/>
      <c r="F11" s="359"/>
      <c r="G11" s="359"/>
      <c r="H11" s="359"/>
      <c r="I11" s="292"/>
    </row>
    <row r="12" spans="2:9" x14ac:dyDescent="0.2">
      <c r="B12" s="468" t="s">
        <v>32</v>
      </c>
      <c r="C12" s="356" t="s">
        <v>6</v>
      </c>
      <c r="D12" s="289"/>
      <c r="E12" s="91"/>
      <c r="F12" s="91"/>
      <c r="G12" s="91"/>
      <c r="H12" s="91"/>
      <c r="I12" s="290"/>
    </row>
    <row r="13" spans="2:9" x14ac:dyDescent="0.2">
      <c r="B13" s="466"/>
      <c r="C13" s="225" t="s">
        <v>7</v>
      </c>
      <c r="D13" s="283"/>
      <c r="E13" s="76"/>
      <c r="F13" s="76"/>
      <c r="G13" s="76"/>
      <c r="H13" s="76"/>
      <c r="I13" s="284"/>
    </row>
    <row r="14" spans="2:9" ht="13.8" thickBot="1" x14ac:dyDescent="0.25">
      <c r="B14" s="469"/>
      <c r="C14" s="226" t="s">
        <v>8</v>
      </c>
      <c r="D14" s="287"/>
      <c r="E14" s="88"/>
      <c r="F14" s="88"/>
      <c r="G14" s="88"/>
      <c r="H14" s="88"/>
      <c r="I14" s="288"/>
    </row>
    <row r="15" spans="2:9" x14ac:dyDescent="0.2">
      <c r="B15" s="465" t="s">
        <v>33</v>
      </c>
      <c r="C15" s="224" t="s">
        <v>6</v>
      </c>
      <c r="D15" s="285"/>
      <c r="E15" s="81"/>
      <c r="F15" s="81"/>
      <c r="G15" s="81"/>
      <c r="H15" s="81"/>
      <c r="I15" s="286"/>
    </row>
    <row r="16" spans="2:9" x14ac:dyDescent="0.2">
      <c r="B16" s="466"/>
      <c r="C16" s="225" t="s">
        <v>7</v>
      </c>
      <c r="D16" s="255"/>
      <c r="E16" s="76"/>
      <c r="F16" s="76"/>
      <c r="G16" s="76"/>
      <c r="H16" s="76"/>
      <c r="I16" s="257"/>
    </row>
    <row r="17" spans="2:9" ht="13.8" thickBot="1" x14ac:dyDescent="0.25">
      <c r="B17" s="469"/>
      <c r="C17" s="226" t="s">
        <v>8</v>
      </c>
      <c r="D17" s="256"/>
      <c r="E17" s="88"/>
      <c r="F17" s="88"/>
      <c r="G17" s="88"/>
      <c r="H17" s="88"/>
      <c r="I17" s="258"/>
    </row>
    <row r="18" spans="2:9" ht="13.8" thickBot="1" x14ac:dyDescent="0.25">
      <c r="D18" s="220"/>
      <c r="E18" s="220"/>
      <c r="F18" s="220"/>
      <c r="G18" s="220"/>
      <c r="H18" s="220"/>
      <c r="I18" s="220"/>
    </row>
    <row r="19" spans="2:9" ht="18" customHeight="1" x14ac:dyDescent="0.2">
      <c r="B19" s="470" t="s">
        <v>181</v>
      </c>
      <c r="C19" s="238" t="s">
        <v>6</v>
      </c>
      <c r="D19" s="232">
        <f>SUM(D3,D6,D9,D12,D15)</f>
        <v>0</v>
      </c>
      <c r="E19" s="232">
        <f t="shared" ref="E19:I19" si="0">SUM(E3,E6,E9,E12,E15)</f>
        <v>0</v>
      </c>
      <c r="F19" s="232">
        <f t="shared" si="0"/>
        <v>0</v>
      </c>
      <c r="G19" s="232">
        <f t="shared" si="0"/>
        <v>0</v>
      </c>
      <c r="H19" s="232">
        <f t="shared" si="0"/>
        <v>0</v>
      </c>
      <c r="I19" s="233">
        <f t="shared" si="0"/>
        <v>0</v>
      </c>
    </row>
    <row r="20" spans="2:9" ht="18" customHeight="1" x14ac:dyDescent="0.2">
      <c r="B20" s="457"/>
      <c r="C20" s="72" t="s">
        <v>7</v>
      </c>
      <c r="D20" s="234">
        <f>SUM(D4,D7,D10,D13,D16)</f>
        <v>0</v>
      </c>
      <c r="E20" s="234">
        <f t="shared" ref="E20:I20" si="1">SUM(E4,E7,E10,E13,E16)</f>
        <v>0</v>
      </c>
      <c r="F20" s="234">
        <f t="shared" si="1"/>
        <v>0</v>
      </c>
      <c r="G20" s="234">
        <f t="shared" si="1"/>
        <v>0</v>
      </c>
      <c r="H20" s="234">
        <f t="shared" si="1"/>
        <v>0</v>
      </c>
      <c r="I20" s="235">
        <f t="shared" si="1"/>
        <v>0</v>
      </c>
    </row>
    <row r="21" spans="2:9" ht="18" customHeight="1" thickBot="1" x14ac:dyDescent="0.25">
      <c r="B21" s="458"/>
      <c r="C21" s="243" t="s">
        <v>8</v>
      </c>
      <c r="D21" s="236">
        <f>SUM(D5,D8,D11,D14,D17)</f>
        <v>0</v>
      </c>
      <c r="E21" s="236">
        <f t="shared" ref="E21:I21" si="2">SUM(E5,E8,E11,E14,E17)</f>
        <v>0</v>
      </c>
      <c r="F21" s="236">
        <f t="shared" si="2"/>
        <v>0</v>
      </c>
      <c r="G21" s="236">
        <f t="shared" si="2"/>
        <v>0</v>
      </c>
      <c r="H21" s="236">
        <f t="shared" si="2"/>
        <v>0</v>
      </c>
      <c r="I21" s="237">
        <f t="shared" si="2"/>
        <v>0</v>
      </c>
    </row>
    <row r="25" spans="2:9" ht="13.8" thickBot="1" x14ac:dyDescent="0.25"/>
    <row r="26" spans="2:9" ht="13.8" thickBot="1" x14ac:dyDescent="0.25">
      <c r="B26" s="459" t="s">
        <v>179</v>
      </c>
      <c r="C26" s="461"/>
      <c r="D26" s="227" t="s">
        <v>0</v>
      </c>
      <c r="E26" s="228" t="s">
        <v>1</v>
      </c>
      <c r="F26" s="228" t="s">
        <v>2</v>
      </c>
      <c r="G26" s="228" t="s">
        <v>3</v>
      </c>
      <c r="H26" s="228" t="s">
        <v>4</v>
      </c>
      <c r="I26" s="70" t="s">
        <v>5</v>
      </c>
    </row>
    <row r="27" spans="2:9" x14ac:dyDescent="0.2">
      <c r="B27" s="465" t="s">
        <v>29</v>
      </c>
      <c r="C27" s="361" t="s">
        <v>6</v>
      </c>
      <c r="D27" s="90"/>
      <c r="E27" s="91"/>
      <c r="F27" s="91"/>
      <c r="G27" s="91"/>
      <c r="H27" s="91"/>
      <c r="I27" s="230"/>
    </row>
    <row r="28" spans="2:9" x14ac:dyDescent="0.2">
      <c r="B28" s="466"/>
      <c r="C28" s="77" t="s">
        <v>7</v>
      </c>
      <c r="D28" s="75"/>
      <c r="E28" s="76"/>
      <c r="F28" s="76"/>
      <c r="G28" s="76"/>
      <c r="H28" s="76"/>
      <c r="I28" s="229"/>
    </row>
    <row r="29" spans="2:9" ht="13.8" thickBot="1" x14ac:dyDescent="0.25">
      <c r="B29" s="467"/>
      <c r="C29" s="362" t="s">
        <v>8</v>
      </c>
      <c r="D29" s="360"/>
      <c r="E29" s="359"/>
      <c r="F29" s="359"/>
      <c r="G29" s="359"/>
      <c r="H29" s="359"/>
      <c r="I29" s="292"/>
    </row>
    <row r="30" spans="2:9" x14ac:dyDescent="0.2">
      <c r="B30" s="468" t="s">
        <v>30</v>
      </c>
      <c r="C30" s="361" t="s">
        <v>6</v>
      </c>
      <c r="D30" s="90"/>
      <c r="E30" s="91"/>
      <c r="F30" s="91"/>
      <c r="G30" s="91"/>
      <c r="H30" s="91"/>
      <c r="I30" s="290"/>
    </row>
    <row r="31" spans="2:9" x14ac:dyDescent="0.2">
      <c r="B31" s="466"/>
      <c r="C31" s="77" t="s">
        <v>7</v>
      </c>
      <c r="D31" s="75"/>
      <c r="E31" s="76"/>
      <c r="F31" s="76"/>
      <c r="G31" s="76"/>
      <c r="H31" s="76"/>
      <c r="I31" s="284"/>
    </row>
    <row r="32" spans="2:9" ht="13.8" thickBot="1" x14ac:dyDescent="0.25">
      <c r="B32" s="469"/>
      <c r="C32" s="86" t="s">
        <v>8</v>
      </c>
      <c r="D32" s="87"/>
      <c r="E32" s="88"/>
      <c r="F32" s="88"/>
      <c r="G32" s="88"/>
      <c r="H32" s="88"/>
      <c r="I32" s="288"/>
    </row>
    <row r="33" spans="2:9" x14ac:dyDescent="0.2">
      <c r="B33" s="465" t="s">
        <v>31</v>
      </c>
      <c r="C33" s="295" t="s">
        <v>6</v>
      </c>
      <c r="D33" s="85"/>
      <c r="E33" s="81"/>
      <c r="F33" s="81"/>
      <c r="G33" s="81"/>
      <c r="H33" s="81"/>
      <c r="I33" s="263"/>
    </row>
    <row r="34" spans="2:9" x14ac:dyDescent="0.2">
      <c r="B34" s="466"/>
      <c r="C34" s="77" t="s">
        <v>7</v>
      </c>
      <c r="D34" s="75"/>
      <c r="E34" s="76"/>
      <c r="F34" s="76"/>
      <c r="G34" s="76"/>
      <c r="H34" s="76"/>
      <c r="I34" s="262"/>
    </row>
    <row r="35" spans="2:9" ht="13.8" thickBot="1" x14ac:dyDescent="0.25">
      <c r="B35" s="467"/>
      <c r="C35" s="362" t="s">
        <v>8</v>
      </c>
      <c r="D35" s="360"/>
      <c r="E35" s="359"/>
      <c r="F35" s="359"/>
      <c r="G35" s="359"/>
      <c r="H35" s="359"/>
      <c r="I35" s="292"/>
    </row>
    <row r="36" spans="2:9" x14ac:dyDescent="0.2">
      <c r="B36" s="468" t="s">
        <v>32</v>
      </c>
      <c r="C36" s="361" t="s">
        <v>6</v>
      </c>
      <c r="D36" s="90"/>
      <c r="E36" s="91"/>
      <c r="F36" s="91"/>
      <c r="G36" s="91"/>
      <c r="H36" s="91"/>
      <c r="I36" s="290"/>
    </row>
    <row r="37" spans="2:9" x14ac:dyDescent="0.2">
      <c r="B37" s="466"/>
      <c r="C37" s="77" t="s">
        <v>7</v>
      </c>
      <c r="D37" s="75"/>
      <c r="E37" s="76"/>
      <c r="F37" s="76"/>
      <c r="G37" s="76"/>
      <c r="H37" s="76"/>
      <c r="I37" s="284"/>
    </row>
    <row r="38" spans="2:9" ht="13.8" thickBot="1" x14ac:dyDescent="0.25">
      <c r="B38" s="469"/>
      <c r="C38" s="86" t="s">
        <v>8</v>
      </c>
      <c r="D38" s="87"/>
      <c r="E38" s="88"/>
      <c r="F38" s="88"/>
      <c r="G38" s="88"/>
      <c r="H38" s="88"/>
      <c r="I38" s="288"/>
    </row>
    <row r="39" spans="2:9" x14ac:dyDescent="0.2">
      <c r="B39" s="465" t="s">
        <v>33</v>
      </c>
      <c r="C39" s="295" t="s">
        <v>6</v>
      </c>
      <c r="D39" s="85"/>
      <c r="E39" s="81"/>
      <c r="F39" s="81"/>
      <c r="G39" s="81"/>
      <c r="H39" s="81"/>
      <c r="I39" s="286"/>
    </row>
    <row r="40" spans="2:9" x14ac:dyDescent="0.2">
      <c r="B40" s="466"/>
      <c r="C40" s="77" t="s">
        <v>7</v>
      </c>
      <c r="D40" s="75"/>
      <c r="E40" s="76"/>
      <c r="F40" s="76"/>
      <c r="G40" s="76"/>
      <c r="H40" s="76"/>
      <c r="I40" s="262"/>
    </row>
    <row r="41" spans="2:9" ht="13.8" thickBot="1" x14ac:dyDescent="0.25">
      <c r="B41" s="469"/>
      <c r="C41" s="86" t="s">
        <v>8</v>
      </c>
      <c r="D41" s="83"/>
      <c r="E41" s="84"/>
      <c r="F41" s="84"/>
      <c r="G41" s="84"/>
      <c r="H41" s="84"/>
      <c r="I41" s="110"/>
    </row>
    <row r="42" spans="2:9" ht="13.8" thickBot="1" x14ac:dyDescent="0.25">
      <c r="B42" s="223"/>
      <c r="C42" s="223"/>
      <c r="D42" s="222"/>
      <c r="E42" s="222"/>
      <c r="F42" s="222"/>
      <c r="G42" s="222"/>
      <c r="H42" s="222"/>
      <c r="I42" s="222"/>
    </row>
    <row r="43" spans="2:9" ht="18" customHeight="1" x14ac:dyDescent="0.2">
      <c r="B43" s="456" t="s">
        <v>180</v>
      </c>
      <c r="C43" s="238" t="s">
        <v>6</v>
      </c>
      <c r="D43" s="239">
        <f>SUM(D27,D30,D33,D36,D39)</f>
        <v>0</v>
      </c>
      <c r="E43" s="239">
        <f t="shared" ref="E43:I43" si="3">SUM(E27,E30,E33,E36,E39)</f>
        <v>0</v>
      </c>
      <c r="F43" s="239">
        <f t="shared" si="3"/>
        <v>0</v>
      </c>
      <c r="G43" s="239">
        <f t="shared" si="3"/>
        <v>0</v>
      </c>
      <c r="H43" s="239">
        <f t="shared" si="3"/>
        <v>0</v>
      </c>
      <c r="I43" s="240">
        <f t="shared" si="3"/>
        <v>0</v>
      </c>
    </row>
    <row r="44" spans="2:9" ht="18" customHeight="1" x14ac:dyDescent="0.2">
      <c r="B44" s="457"/>
      <c r="C44" s="72" t="s">
        <v>7</v>
      </c>
      <c r="D44" s="241">
        <f>SUM(D28,D31,D34,D37,D40)</f>
        <v>0</v>
      </c>
      <c r="E44" s="241">
        <f t="shared" ref="E44:I44" si="4">SUM(E28,E31,E34,E37,E40)</f>
        <v>0</v>
      </c>
      <c r="F44" s="241">
        <f t="shared" si="4"/>
        <v>0</v>
      </c>
      <c r="G44" s="241">
        <f t="shared" si="4"/>
        <v>0</v>
      </c>
      <c r="H44" s="241">
        <f t="shared" si="4"/>
        <v>0</v>
      </c>
      <c r="I44" s="242">
        <f t="shared" si="4"/>
        <v>0</v>
      </c>
    </row>
    <row r="45" spans="2:9" ht="18" customHeight="1" thickBot="1" x14ac:dyDescent="0.25">
      <c r="B45" s="458"/>
      <c r="C45" s="243" t="s">
        <v>8</v>
      </c>
      <c r="D45" s="244">
        <f>SUM(D29,D32,D35,D38,D41)</f>
        <v>0</v>
      </c>
      <c r="E45" s="244">
        <f t="shared" ref="E45:I45" si="5">SUM(E29,E32,E35,E38,E41)</f>
        <v>0</v>
      </c>
      <c r="F45" s="244">
        <f t="shared" si="5"/>
        <v>0</v>
      </c>
      <c r="G45" s="244">
        <f t="shared" si="5"/>
        <v>0</v>
      </c>
      <c r="H45" s="244">
        <f t="shared" si="5"/>
        <v>0</v>
      </c>
      <c r="I45" s="245">
        <f t="shared" si="5"/>
        <v>0</v>
      </c>
    </row>
    <row r="46" spans="2:9" ht="15.9" customHeight="1" x14ac:dyDescent="0.2"/>
    <row r="47" spans="2:9" ht="15.9" customHeight="1" thickBot="1" x14ac:dyDescent="0.25"/>
    <row r="48" spans="2:9" ht="18" customHeight="1" x14ac:dyDescent="0.2">
      <c r="B48" s="462" t="s">
        <v>182</v>
      </c>
      <c r="C48" s="246" t="s">
        <v>6</v>
      </c>
      <c r="D48" s="247">
        <f>SUM(D19,D43)</f>
        <v>0</v>
      </c>
      <c r="E48" s="247">
        <f t="shared" ref="E48:I48" si="6">SUM(E19,E43)</f>
        <v>0</v>
      </c>
      <c r="F48" s="247">
        <f t="shared" si="6"/>
        <v>0</v>
      </c>
      <c r="G48" s="247">
        <f t="shared" si="6"/>
        <v>0</v>
      </c>
      <c r="H48" s="247">
        <f t="shared" si="6"/>
        <v>0</v>
      </c>
      <c r="I48" s="248">
        <f t="shared" si="6"/>
        <v>0</v>
      </c>
    </row>
    <row r="49" spans="2:9" ht="18" customHeight="1" x14ac:dyDescent="0.2">
      <c r="B49" s="463"/>
      <c r="C49" s="249" t="s">
        <v>7</v>
      </c>
      <c r="D49" s="250">
        <f>SUM(D20,D44)</f>
        <v>0</v>
      </c>
      <c r="E49" s="250">
        <f t="shared" ref="E49:I49" si="7">SUM(E20,E44)</f>
        <v>0</v>
      </c>
      <c r="F49" s="250">
        <f t="shared" si="7"/>
        <v>0</v>
      </c>
      <c r="G49" s="250">
        <f t="shared" si="7"/>
        <v>0</v>
      </c>
      <c r="H49" s="250">
        <f t="shared" si="7"/>
        <v>0</v>
      </c>
      <c r="I49" s="251">
        <f t="shared" si="7"/>
        <v>0</v>
      </c>
    </row>
    <row r="50" spans="2:9" ht="18" customHeight="1" thickBot="1" x14ac:dyDescent="0.25">
      <c r="B50" s="464"/>
      <c r="C50" s="252" t="s">
        <v>8</v>
      </c>
      <c r="D50" s="253">
        <f>SUM(D21,D45)</f>
        <v>0</v>
      </c>
      <c r="E50" s="253">
        <f t="shared" ref="E50:I50" si="8">SUM(E21,E45)</f>
        <v>0</v>
      </c>
      <c r="F50" s="253">
        <f t="shared" si="8"/>
        <v>0</v>
      </c>
      <c r="G50" s="253">
        <f t="shared" si="8"/>
        <v>0</v>
      </c>
      <c r="H50" s="253">
        <f t="shared" si="8"/>
        <v>0</v>
      </c>
      <c r="I50" s="254">
        <f t="shared" si="8"/>
        <v>0</v>
      </c>
    </row>
    <row r="52" spans="2:9" ht="14.4" x14ac:dyDescent="0.2">
      <c r="D52" s="231">
        <f>SUM(D48:D50)</f>
        <v>0</v>
      </c>
      <c r="E52" s="231">
        <f t="shared" ref="E52:I52" si="9">SUM(E48:E50)</f>
        <v>0</v>
      </c>
      <c r="F52" s="231">
        <f t="shared" si="9"/>
        <v>0</v>
      </c>
      <c r="G52" s="231">
        <f t="shared" si="9"/>
        <v>0</v>
      </c>
      <c r="H52" s="231">
        <f t="shared" si="9"/>
        <v>0</v>
      </c>
      <c r="I52" s="231">
        <f t="shared" si="9"/>
        <v>0</v>
      </c>
    </row>
  </sheetData>
  <mergeCells count="15">
    <mergeCell ref="B43:B45"/>
    <mergeCell ref="B2:C2"/>
    <mergeCell ref="B26:C26"/>
    <mergeCell ref="B48:B50"/>
    <mergeCell ref="B27:B29"/>
    <mergeCell ref="B30:B32"/>
    <mergeCell ref="B33:B35"/>
    <mergeCell ref="B36:B38"/>
    <mergeCell ref="B39:B41"/>
    <mergeCell ref="B19:B21"/>
    <mergeCell ref="B3:B5"/>
    <mergeCell ref="B6:B8"/>
    <mergeCell ref="B9:B11"/>
    <mergeCell ref="B12:B14"/>
    <mergeCell ref="B15:B17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workbookViewId="0">
      <selection activeCell="B3" sqref="B3"/>
    </sheetView>
  </sheetViews>
  <sheetFormatPr defaultRowHeight="16.2" x14ac:dyDescent="0.2"/>
  <cols>
    <col min="1" max="1" width="13.44140625" customWidth="1"/>
    <col min="2" max="14" width="6.6640625" customWidth="1"/>
    <col min="15" max="15" width="5.6640625" customWidth="1"/>
    <col min="16" max="16" width="5.6640625" style="13" customWidth="1"/>
  </cols>
  <sheetData>
    <row r="1" spans="1:16" s="6" customFormat="1" ht="24.9" customHeight="1" thickBot="1" x14ac:dyDescent="0.25">
      <c r="A1" s="10" t="s">
        <v>14</v>
      </c>
      <c r="B1" s="498" t="s">
        <v>185</v>
      </c>
      <c r="C1" s="499"/>
      <c r="D1" s="499"/>
      <c r="E1" s="499"/>
      <c r="F1" s="499"/>
      <c r="G1" s="500"/>
      <c r="P1" s="7"/>
    </row>
    <row r="2" spans="1:16" s="6" customFormat="1" ht="24.9" customHeight="1" thickBot="1" x14ac:dyDescent="0.25">
      <c r="A2" s="9" t="s">
        <v>12</v>
      </c>
      <c r="B2" s="383" t="s">
        <v>210</v>
      </c>
      <c r="C2" s="19">
        <v>7</v>
      </c>
      <c r="D2" s="8" t="s">
        <v>11</v>
      </c>
      <c r="P2" s="7"/>
    </row>
    <row r="3" spans="1:16" s="6" customFormat="1" ht="15" customHeight="1" thickBot="1" x14ac:dyDescent="0.25">
      <c r="A3" s="7"/>
      <c r="P3" s="7"/>
    </row>
    <row r="4" spans="1:16" s="6" customFormat="1" ht="24.9" customHeight="1" thickBot="1" x14ac:dyDescent="0.25">
      <c r="A4" s="9" t="s">
        <v>13</v>
      </c>
      <c r="B4" s="479" t="s">
        <v>187</v>
      </c>
      <c r="C4" s="480"/>
      <c r="D4" s="481"/>
    </row>
    <row r="5" spans="1:16" s="6" customFormat="1" ht="24.9" customHeight="1" thickBot="1" x14ac:dyDescent="0.25">
      <c r="B5" s="483" t="s">
        <v>186</v>
      </c>
      <c r="C5" s="484"/>
      <c r="D5" s="484"/>
      <c r="E5" s="484"/>
      <c r="F5" s="484"/>
    </row>
    <row r="6" spans="1:16" s="6" customFormat="1" ht="20.100000000000001" customHeight="1" x14ac:dyDescent="0.2">
      <c r="B6" s="38"/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28</v>
      </c>
    </row>
    <row r="7" spans="1:16" s="6" customFormat="1" ht="20.100000000000001" customHeight="1" thickBot="1" x14ac:dyDescent="0.25">
      <c r="B7" s="39" t="s">
        <v>15</v>
      </c>
      <c r="C7" s="36" t="s">
        <v>16</v>
      </c>
      <c r="D7" s="36" t="s">
        <v>16</v>
      </c>
      <c r="E7" s="36" t="s">
        <v>16</v>
      </c>
      <c r="F7" s="36" t="s">
        <v>16</v>
      </c>
      <c r="G7" s="389" t="s">
        <v>16</v>
      </c>
      <c r="H7" s="389" t="s">
        <v>16</v>
      </c>
      <c r="I7" s="36" t="s">
        <v>16</v>
      </c>
      <c r="J7" s="36" t="s">
        <v>16</v>
      </c>
      <c r="K7" s="36" t="s">
        <v>16</v>
      </c>
      <c r="L7" s="36" t="s">
        <v>16</v>
      </c>
      <c r="M7" s="36" t="s">
        <v>16</v>
      </c>
      <c r="N7" s="37" t="s">
        <v>16</v>
      </c>
    </row>
    <row r="8" spans="1:16" s="6" customFormat="1" ht="6.9" customHeight="1" x14ac:dyDescent="0.2">
      <c r="B8" s="482">
        <v>1</v>
      </c>
      <c r="C8" s="471" t="s">
        <v>30</v>
      </c>
      <c r="D8" s="471" t="s">
        <v>32</v>
      </c>
      <c r="E8" s="471" t="s">
        <v>15</v>
      </c>
      <c r="F8" s="471" t="s">
        <v>30</v>
      </c>
      <c r="G8" s="475" t="s">
        <v>33</v>
      </c>
      <c r="H8" s="475" t="s">
        <v>29</v>
      </c>
      <c r="I8" s="471" t="s">
        <v>31</v>
      </c>
      <c r="J8" s="471" t="s">
        <v>83</v>
      </c>
      <c r="K8" s="471" t="s">
        <v>29</v>
      </c>
      <c r="L8" s="471" t="s">
        <v>32</v>
      </c>
      <c r="M8" s="471" t="s">
        <v>15</v>
      </c>
      <c r="N8" s="473" t="s">
        <v>15</v>
      </c>
      <c r="P8" s="476" t="s">
        <v>15</v>
      </c>
    </row>
    <row r="9" spans="1:16" s="6" customFormat="1" ht="6.9" customHeight="1" x14ac:dyDescent="0.2">
      <c r="B9" s="477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4"/>
      <c r="P9" s="472"/>
    </row>
    <row r="10" spans="1:16" s="6" customFormat="1" ht="6.9" customHeight="1" x14ac:dyDescent="0.2">
      <c r="B10" s="478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4"/>
      <c r="P10" s="472"/>
    </row>
    <row r="11" spans="1:16" s="6" customFormat="1" ht="6.9" customHeight="1" x14ac:dyDescent="0.2">
      <c r="B11" s="477">
        <v>2</v>
      </c>
      <c r="C11" s="476" t="s">
        <v>31</v>
      </c>
      <c r="D11" s="476" t="s">
        <v>33</v>
      </c>
      <c r="E11" s="476" t="s">
        <v>29</v>
      </c>
      <c r="F11" s="476" t="s">
        <v>31</v>
      </c>
      <c r="G11" s="476" t="s">
        <v>83</v>
      </c>
      <c r="H11" s="476" t="s">
        <v>30</v>
      </c>
      <c r="I11" s="476" t="s">
        <v>32</v>
      </c>
      <c r="J11" s="476" t="s">
        <v>15</v>
      </c>
      <c r="K11" s="476" t="s">
        <v>30</v>
      </c>
      <c r="L11" s="476" t="s">
        <v>33</v>
      </c>
      <c r="M11" s="476" t="s">
        <v>29</v>
      </c>
      <c r="N11" s="485" t="s">
        <v>29</v>
      </c>
      <c r="P11" s="476" t="s">
        <v>79</v>
      </c>
    </row>
    <row r="12" spans="1:16" s="6" customFormat="1" ht="6.9" customHeight="1" x14ac:dyDescent="0.2">
      <c r="B12" s="477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4"/>
      <c r="P12" s="472"/>
    </row>
    <row r="13" spans="1:16" s="6" customFormat="1" ht="6.9" customHeight="1" x14ac:dyDescent="0.2">
      <c r="B13" s="478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4"/>
      <c r="P13" s="472"/>
    </row>
    <row r="14" spans="1:16" s="6" customFormat="1" ht="6.9" customHeight="1" x14ac:dyDescent="0.2">
      <c r="B14" s="477">
        <v>3</v>
      </c>
      <c r="C14" s="476" t="s">
        <v>32</v>
      </c>
      <c r="D14" s="476" t="s">
        <v>83</v>
      </c>
      <c r="E14" s="476" t="s">
        <v>30</v>
      </c>
      <c r="F14" s="476" t="s">
        <v>32</v>
      </c>
      <c r="G14" s="476" t="s">
        <v>15</v>
      </c>
      <c r="H14" s="476" t="s">
        <v>31</v>
      </c>
      <c r="I14" s="476" t="s">
        <v>33</v>
      </c>
      <c r="J14" s="476" t="s">
        <v>29</v>
      </c>
      <c r="K14" s="476" t="s">
        <v>31</v>
      </c>
      <c r="L14" s="476" t="s">
        <v>83</v>
      </c>
      <c r="M14" s="476" t="s">
        <v>30</v>
      </c>
      <c r="N14" s="485" t="s">
        <v>30</v>
      </c>
      <c r="P14" s="476" t="s">
        <v>80</v>
      </c>
    </row>
    <row r="15" spans="1:16" s="6" customFormat="1" ht="6.9" customHeight="1" x14ac:dyDescent="0.2">
      <c r="B15" s="477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4"/>
      <c r="P15" s="472"/>
    </row>
    <row r="16" spans="1:16" s="6" customFormat="1" ht="6.9" customHeight="1" x14ac:dyDescent="0.2">
      <c r="B16" s="478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4"/>
      <c r="P16" s="472"/>
    </row>
    <row r="17" spans="2:16" s="6" customFormat="1" ht="6.9" customHeight="1" x14ac:dyDescent="0.2">
      <c r="B17" s="477">
        <v>4</v>
      </c>
      <c r="C17" s="476" t="s">
        <v>33</v>
      </c>
      <c r="D17" s="476" t="s">
        <v>15</v>
      </c>
      <c r="E17" s="476" t="s">
        <v>31</v>
      </c>
      <c r="F17" s="476" t="s">
        <v>33</v>
      </c>
      <c r="G17" s="476" t="s">
        <v>29</v>
      </c>
      <c r="H17" s="476" t="s">
        <v>32</v>
      </c>
      <c r="I17" s="476" t="s">
        <v>83</v>
      </c>
      <c r="J17" s="476" t="s">
        <v>30</v>
      </c>
      <c r="K17" s="476" t="s">
        <v>32</v>
      </c>
      <c r="L17" s="476" t="s">
        <v>15</v>
      </c>
      <c r="M17" s="476" t="s">
        <v>31</v>
      </c>
      <c r="N17" s="485" t="s">
        <v>31</v>
      </c>
      <c r="P17" s="476" t="s">
        <v>81</v>
      </c>
    </row>
    <row r="18" spans="2:16" s="6" customFormat="1" ht="6.9" customHeight="1" x14ac:dyDescent="0.2">
      <c r="B18" s="477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4"/>
      <c r="P18" s="472"/>
    </row>
    <row r="19" spans="2:16" s="6" customFormat="1" ht="6.9" customHeight="1" x14ac:dyDescent="0.2">
      <c r="B19" s="478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4"/>
      <c r="P19" s="472"/>
    </row>
    <row r="20" spans="2:16" s="6" customFormat="1" ht="6.9" customHeight="1" x14ac:dyDescent="0.2">
      <c r="B20" s="477">
        <v>5</v>
      </c>
      <c r="C20" s="476" t="s">
        <v>83</v>
      </c>
      <c r="D20" s="476" t="s">
        <v>29</v>
      </c>
      <c r="E20" s="476" t="s">
        <v>32</v>
      </c>
      <c r="F20" s="476" t="s">
        <v>83</v>
      </c>
      <c r="G20" s="476" t="s">
        <v>30</v>
      </c>
      <c r="H20" s="476" t="s">
        <v>33</v>
      </c>
      <c r="I20" s="476" t="s">
        <v>15</v>
      </c>
      <c r="J20" s="476" t="s">
        <v>31</v>
      </c>
      <c r="K20" s="476" t="s">
        <v>33</v>
      </c>
      <c r="L20" s="476" t="s">
        <v>29</v>
      </c>
      <c r="M20" s="476" t="s">
        <v>32</v>
      </c>
      <c r="N20" s="485" t="s">
        <v>32</v>
      </c>
      <c r="P20" s="476" t="s">
        <v>82</v>
      </c>
    </row>
    <row r="21" spans="2:16" s="6" customFormat="1" ht="6.9" customHeight="1" x14ac:dyDescent="0.2">
      <c r="B21" s="477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4"/>
      <c r="P21" s="472"/>
    </row>
    <row r="22" spans="2:16" s="6" customFormat="1" ht="6.9" customHeight="1" x14ac:dyDescent="0.2">
      <c r="B22" s="478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4"/>
      <c r="P22" s="472"/>
    </row>
    <row r="23" spans="2:16" s="6" customFormat="1" ht="6.9" customHeight="1" x14ac:dyDescent="0.2">
      <c r="B23" s="477">
        <v>6</v>
      </c>
      <c r="C23" s="476" t="s">
        <v>15</v>
      </c>
      <c r="D23" s="476" t="s">
        <v>30</v>
      </c>
      <c r="E23" s="476" t="s">
        <v>33</v>
      </c>
      <c r="F23" s="476" t="s">
        <v>15</v>
      </c>
      <c r="G23" s="476" t="s">
        <v>31</v>
      </c>
      <c r="H23" s="476" t="s">
        <v>83</v>
      </c>
      <c r="I23" s="476" t="s">
        <v>29</v>
      </c>
      <c r="J23" s="476" t="s">
        <v>32</v>
      </c>
      <c r="K23" s="476" t="s">
        <v>83</v>
      </c>
      <c r="L23" s="476" t="s">
        <v>30</v>
      </c>
      <c r="M23" s="476" t="s">
        <v>33</v>
      </c>
      <c r="N23" s="485" t="s">
        <v>33</v>
      </c>
      <c r="P23" s="476" t="s">
        <v>78</v>
      </c>
    </row>
    <row r="24" spans="2:16" s="6" customFormat="1" ht="6.9" customHeight="1" x14ac:dyDescent="0.2">
      <c r="B24" s="477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4"/>
      <c r="P24" s="472"/>
    </row>
    <row r="25" spans="2:16" s="6" customFormat="1" ht="6.9" customHeight="1" x14ac:dyDescent="0.2">
      <c r="B25" s="478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4"/>
      <c r="P25" s="472"/>
    </row>
    <row r="26" spans="2:16" s="6" customFormat="1" ht="6.9" customHeight="1" x14ac:dyDescent="0.2">
      <c r="B26" s="477">
        <v>7</v>
      </c>
      <c r="C26" s="476" t="s">
        <v>29</v>
      </c>
      <c r="D26" s="476" t="s">
        <v>31</v>
      </c>
      <c r="E26" s="476" t="s">
        <v>83</v>
      </c>
      <c r="F26" s="476" t="s">
        <v>29</v>
      </c>
      <c r="G26" s="476" t="s">
        <v>32</v>
      </c>
      <c r="H26" s="476" t="s">
        <v>15</v>
      </c>
      <c r="I26" s="476" t="s">
        <v>30</v>
      </c>
      <c r="J26" s="476" t="s">
        <v>33</v>
      </c>
      <c r="K26" s="476" t="s">
        <v>15</v>
      </c>
      <c r="L26" s="476" t="s">
        <v>31</v>
      </c>
      <c r="M26" s="476" t="s">
        <v>83</v>
      </c>
      <c r="N26" s="485" t="s">
        <v>83</v>
      </c>
      <c r="P26" s="476" t="s">
        <v>83</v>
      </c>
    </row>
    <row r="27" spans="2:16" s="6" customFormat="1" ht="6.9" customHeight="1" x14ac:dyDescent="0.2">
      <c r="B27" s="477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4"/>
      <c r="P27" s="472"/>
    </row>
    <row r="28" spans="2:16" s="6" customFormat="1" ht="6.9" customHeight="1" x14ac:dyDescent="0.2">
      <c r="B28" s="478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4"/>
      <c r="P28" s="472"/>
    </row>
    <row r="29" spans="2:16" s="6" customFormat="1" ht="6.9" customHeight="1" x14ac:dyDescent="0.2">
      <c r="B29" s="477">
        <v>8</v>
      </c>
      <c r="C29" s="476" t="s">
        <v>30</v>
      </c>
      <c r="D29" s="476" t="s">
        <v>32</v>
      </c>
      <c r="E29" s="476" t="s">
        <v>15</v>
      </c>
      <c r="F29" s="476" t="s">
        <v>30</v>
      </c>
      <c r="G29" s="476" t="s">
        <v>33</v>
      </c>
      <c r="H29" s="476" t="s">
        <v>29</v>
      </c>
      <c r="I29" s="476" t="s">
        <v>31</v>
      </c>
      <c r="J29" s="476" t="s">
        <v>83</v>
      </c>
      <c r="K29" s="476" t="s">
        <v>29</v>
      </c>
      <c r="L29" s="476" t="s">
        <v>32</v>
      </c>
      <c r="M29" s="476" t="s">
        <v>15</v>
      </c>
      <c r="N29" s="485" t="s">
        <v>15</v>
      </c>
      <c r="P29" s="476" t="s">
        <v>15</v>
      </c>
    </row>
    <row r="30" spans="2:16" s="6" customFormat="1" ht="6.9" customHeight="1" x14ac:dyDescent="0.2">
      <c r="B30" s="477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4"/>
      <c r="P30" s="472"/>
    </row>
    <row r="31" spans="2:16" s="6" customFormat="1" ht="6.9" customHeight="1" x14ac:dyDescent="0.2">
      <c r="B31" s="478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4"/>
      <c r="P31" s="472"/>
    </row>
    <row r="32" spans="2:16" s="6" customFormat="1" ht="6.9" customHeight="1" x14ac:dyDescent="0.2">
      <c r="B32" s="477">
        <v>9</v>
      </c>
      <c r="C32" s="476" t="s">
        <v>31</v>
      </c>
      <c r="D32" s="476" t="s">
        <v>33</v>
      </c>
      <c r="E32" s="476" t="s">
        <v>29</v>
      </c>
      <c r="F32" s="476" t="s">
        <v>31</v>
      </c>
      <c r="G32" s="476" t="s">
        <v>83</v>
      </c>
      <c r="H32" s="476" t="s">
        <v>30</v>
      </c>
      <c r="I32" s="476" t="s">
        <v>32</v>
      </c>
      <c r="J32" s="476" t="s">
        <v>15</v>
      </c>
      <c r="K32" s="476" t="s">
        <v>30</v>
      </c>
      <c r="L32" s="476" t="s">
        <v>33</v>
      </c>
      <c r="M32" s="476" t="s">
        <v>29</v>
      </c>
      <c r="N32" s="485" t="s">
        <v>29</v>
      </c>
      <c r="P32" s="476" t="s">
        <v>79</v>
      </c>
    </row>
    <row r="33" spans="2:16" s="6" customFormat="1" ht="6.9" customHeight="1" x14ac:dyDescent="0.2">
      <c r="B33" s="477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4"/>
      <c r="P33" s="472"/>
    </row>
    <row r="34" spans="2:16" s="6" customFormat="1" ht="6.9" customHeight="1" x14ac:dyDescent="0.2">
      <c r="B34" s="478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4"/>
      <c r="P34" s="472"/>
    </row>
    <row r="35" spans="2:16" s="6" customFormat="1" ht="6.9" customHeight="1" x14ac:dyDescent="0.2">
      <c r="B35" s="477">
        <v>10</v>
      </c>
      <c r="C35" s="476" t="s">
        <v>32</v>
      </c>
      <c r="D35" s="476" t="s">
        <v>83</v>
      </c>
      <c r="E35" s="476" t="s">
        <v>30</v>
      </c>
      <c r="F35" s="476" t="s">
        <v>32</v>
      </c>
      <c r="G35" s="476" t="s">
        <v>15</v>
      </c>
      <c r="H35" s="476" t="s">
        <v>31</v>
      </c>
      <c r="I35" s="476" t="s">
        <v>33</v>
      </c>
      <c r="J35" s="476" t="s">
        <v>29</v>
      </c>
      <c r="K35" s="476" t="s">
        <v>31</v>
      </c>
      <c r="L35" s="476" t="s">
        <v>83</v>
      </c>
      <c r="M35" s="476" t="s">
        <v>30</v>
      </c>
      <c r="N35" s="485" t="s">
        <v>30</v>
      </c>
      <c r="P35" s="476" t="s">
        <v>80</v>
      </c>
    </row>
    <row r="36" spans="2:16" s="6" customFormat="1" ht="6.9" customHeight="1" x14ac:dyDescent="0.2">
      <c r="B36" s="477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4"/>
      <c r="P36" s="472"/>
    </row>
    <row r="37" spans="2:16" s="6" customFormat="1" ht="6.9" customHeight="1" x14ac:dyDescent="0.2">
      <c r="B37" s="478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4"/>
      <c r="P37" s="472"/>
    </row>
    <row r="38" spans="2:16" s="6" customFormat="1" ht="6.9" customHeight="1" x14ac:dyDescent="0.2">
      <c r="B38" s="477">
        <v>11</v>
      </c>
      <c r="C38" s="476" t="s">
        <v>33</v>
      </c>
      <c r="D38" s="476" t="s">
        <v>15</v>
      </c>
      <c r="E38" s="476" t="s">
        <v>31</v>
      </c>
      <c r="F38" s="476" t="s">
        <v>33</v>
      </c>
      <c r="G38" s="476" t="s">
        <v>29</v>
      </c>
      <c r="H38" s="476" t="s">
        <v>32</v>
      </c>
      <c r="I38" s="476" t="s">
        <v>83</v>
      </c>
      <c r="J38" s="476" t="s">
        <v>30</v>
      </c>
      <c r="K38" s="476" t="s">
        <v>32</v>
      </c>
      <c r="L38" s="476" t="s">
        <v>15</v>
      </c>
      <c r="M38" s="476" t="s">
        <v>31</v>
      </c>
      <c r="N38" s="485" t="s">
        <v>31</v>
      </c>
      <c r="P38" s="476" t="s">
        <v>81</v>
      </c>
    </row>
    <row r="39" spans="2:16" s="6" customFormat="1" ht="6.9" customHeight="1" x14ac:dyDescent="0.2">
      <c r="B39" s="477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4"/>
      <c r="P39" s="472"/>
    </row>
    <row r="40" spans="2:16" s="6" customFormat="1" ht="6.9" customHeight="1" x14ac:dyDescent="0.2">
      <c r="B40" s="478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4"/>
      <c r="P40" s="472"/>
    </row>
    <row r="41" spans="2:16" s="6" customFormat="1" ht="6.9" customHeight="1" x14ac:dyDescent="0.2">
      <c r="B41" s="477">
        <v>12</v>
      </c>
      <c r="C41" s="476" t="s">
        <v>83</v>
      </c>
      <c r="D41" s="476" t="s">
        <v>29</v>
      </c>
      <c r="E41" s="476" t="s">
        <v>32</v>
      </c>
      <c r="F41" s="476" t="s">
        <v>83</v>
      </c>
      <c r="G41" s="476" t="s">
        <v>30</v>
      </c>
      <c r="H41" s="476" t="s">
        <v>33</v>
      </c>
      <c r="I41" s="476" t="s">
        <v>15</v>
      </c>
      <c r="J41" s="476" t="s">
        <v>31</v>
      </c>
      <c r="K41" s="476" t="s">
        <v>33</v>
      </c>
      <c r="L41" s="476" t="s">
        <v>29</v>
      </c>
      <c r="M41" s="476" t="s">
        <v>32</v>
      </c>
      <c r="N41" s="485" t="s">
        <v>32</v>
      </c>
      <c r="P41" s="476" t="s">
        <v>82</v>
      </c>
    </row>
    <row r="42" spans="2:16" s="6" customFormat="1" ht="6.9" customHeight="1" x14ac:dyDescent="0.2">
      <c r="B42" s="477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4"/>
      <c r="P42" s="472"/>
    </row>
    <row r="43" spans="2:16" s="6" customFormat="1" ht="6.9" customHeight="1" x14ac:dyDescent="0.2">
      <c r="B43" s="478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4"/>
      <c r="P43" s="472"/>
    </row>
    <row r="44" spans="2:16" s="6" customFormat="1" ht="6.9" customHeight="1" x14ac:dyDescent="0.2">
      <c r="B44" s="477">
        <v>13</v>
      </c>
      <c r="C44" s="476" t="s">
        <v>15</v>
      </c>
      <c r="D44" s="476" t="s">
        <v>30</v>
      </c>
      <c r="E44" s="476" t="s">
        <v>33</v>
      </c>
      <c r="F44" s="476" t="s">
        <v>15</v>
      </c>
      <c r="G44" s="476" t="s">
        <v>31</v>
      </c>
      <c r="H44" s="476" t="s">
        <v>83</v>
      </c>
      <c r="I44" s="476" t="s">
        <v>29</v>
      </c>
      <c r="J44" s="476" t="s">
        <v>32</v>
      </c>
      <c r="K44" s="476" t="s">
        <v>83</v>
      </c>
      <c r="L44" s="476" t="s">
        <v>30</v>
      </c>
      <c r="M44" s="476" t="s">
        <v>33</v>
      </c>
      <c r="N44" s="485" t="s">
        <v>33</v>
      </c>
      <c r="P44" s="476" t="s">
        <v>78</v>
      </c>
    </row>
    <row r="45" spans="2:16" s="6" customFormat="1" ht="6.9" customHeight="1" x14ac:dyDescent="0.2">
      <c r="B45" s="477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4"/>
      <c r="P45" s="472"/>
    </row>
    <row r="46" spans="2:16" s="6" customFormat="1" ht="6.9" customHeight="1" x14ac:dyDescent="0.2">
      <c r="B46" s="478"/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474"/>
      <c r="P46" s="472"/>
    </row>
    <row r="47" spans="2:16" s="6" customFormat="1" ht="6.9" customHeight="1" x14ac:dyDescent="0.2">
      <c r="B47" s="477">
        <v>14</v>
      </c>
      <c r="C47" s="476" t="s">
        <v>29</v>
      </c>
      <c r="D47" s="476" t="s">
        <v>31</v>
      </c>
      <c r="E47" s="476" t="s">
        <v>83</v>
      </c>
      <c r="F47" s="476" t="s">
        <v>29</v>
      </c>
      <c r="G47" s="476" t="s">
        <v>32</v>
      </c>
      <c r="H47" s="476" t="s">
        <v>15</v>
      </c>
      <c r="I47" s="476" t="s">
        <v>30</v>
      </c>
      <c r="J47" s="476" t="s">
        <v>33</v>
      </c>
      <c r="K47" s="476" t="s">
        <v>15</v>
      </c>
      <c r="L47" s="476" t="s">
        <v>31</v>
      </c>
      <c r="M47" s="476" t="s">
        <v>83</v>
      </c>
      <c r="N47" s="485" t="s">
        <v>83</v>
      </c>
      <c r="P47" s="476" t="s">
        <v>83</v>
      </c>
    </row>
    <row r="48" spans="2:16" s="6" customFormat="1" ht="6.9" customHeight="1" x14ac:dyDescent="0.2">
      <c r="B48" s="477"/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474"/>
      <c r="P48" s="472"/>
    </row>
    <row r="49" spans="2:16" s="6" customFormat="1" ht="6.9" customHeight="1" x14ac:dyDescent="0.2">
      <c r="B49" s="478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4"/>
      <c r="P49" s="472"/>
    </row>
    <row r="50" spans="2:16" s="6" customFormat="1" ht="6.9" customHeight="1" x14ac:dyDescent="0.2">
      <c r="B50" s="477">
        <v>15</v>
      </c>
      <c r="C50" s="476" t="s">
        <v>30</v>
      </c>
      <c r="D50" s="476" t="s">
        <v>32</v>
      </c>
      <c r="E50" s="476" t="s">
        <v>15</v>
      </c>
      <c r="F50" s="476" t="s">
        <v>30</v>
      </c>
      <c r="G50" s="476" t="s">
        <v>33</v>
      </c>
      <c r="H50" s="476" t="s">
        <v>29</v>
      </c>
      <c r="I50" s="476" t="s">
        <v>31</v>
      </c>
      <c r="J50" s="476" t="s">
        <v>83</v>
      </c>
      <c r="K50" s="476" t="s">
        <v>29</v>
      </c>
      <c r="L50" s="476" t="s">
        <v>32</v>
      </c>
      <c r="M50" s="476" t="s">
        <v>15</v>
      </c>
      <c r="N50" s="485" t="s">
        <v>15</v>
      </c>
      <c r="P50" s="476" t="s">
        <v>15</v>
      </c>
    </row>
    <row r="51" spans="2:16" s="6" customFormat="1" ht="6.9" customHeight="1" x14ac:dyDescent="0.2">
      <c r="B51" s="477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4"/>
      <c r="P51" s="472"/>
    </row>
    <row r="52" spans="2:16" s="6" customFormat="1" ht="6.9" customHeight="1" x14ac:dyDescent="0.2">
      <c r="B52" s="478"/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4"/>
      <c r="P52" s="472"/>
    </row>
    <row r="53" spans="2:16" s="6" customFormat="1" ht="6.9" customHeight="1" x14ac:dyDescent="0.2">
      <c r="B53" s="477">
        <v>16</v>
      </c>
      <c r="C53" s="476" t="s">
        <v>31</v>
      </c>
      <c r="D53" s="476" t="s">
        <v>33</v>
      </c>
      <c r="E53" s="476" t="s">
        <v>29</v>
      </c>
      <c r="F53" s="476" t="s">
        <v>31</v>
      </c>
      <c r="G53" s="476" t="s">
        <v>83</v>
      </c>
      <c r="H53" s="476" t="s">
        <v>30</v>
      </c>
      <c r="I53" s="476" t="s">
        <v>32</v>
      </c>
      <c r="J53" s="476" t="s">
        <v>15</v>
      </c>
      <c r="K53" s="476" t="s">
        <v>30</v>
      </c>
      <c r="L53" s="476" t="s">
        <v>33</v>
      </c>
      <c r="M53" s="476" t="s">
        <v>29</v>
      </c>
      <c r="N53" s="485" t="s">
        <v>29</v>
      </c>
      <c r="P53" s="476" t="s">
        <v>79</v>
      </c>
    </row>
    <row r="54" spans="2:16" s="6" customFormat="1" ht="6.9" customHeight="1" x14ac:dyDescent="0.2">
      <c r="B54" s="477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4"/>
      <c r="P54" s="472"/>
    </row>
    <row r="55" spans="2:16" s="6" customFormat="1" ht="6.9" customHeight="1" x14ac:dyDescent="0.2">
      <c r="B55" s="478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4"/>
      <c r="P55" s="472"/>
    </row>
    <row r="56" spans="2:16" s="6" customFormat="1" ht="6.9" customHeight="1" x14ac:dyDescent="0.2">
      <c r="B56" s="477">
        <v>17</v>
      </c>
      <c r="C56" s="476" t="s">
        <v>32</v>
      </c>
      <c r="D56" s="476" t="s">
        <v>83</v>
      </c>
      <c r="E56" s="476" t="s">
        <v>30</v>
      </c>
      <c r="F56" s="476" t="s">
        <v>32</v>
      </c>
      <c r="G56" s="476" t="s">
        <v>15</v>
      </c>
      <c r="H56" s="476" t="s">
        <v>31</v>
      </c>
      <c r="I56" s="476" t="s">
        <v>33</v>
      </c>
      <c r="J56" s="476" t="s">
        <v>29</v>
      </c>
      <c r="K56" s="476" t="s">
        <v>31</v>
      </c>
      <c r="L56" s="476" t="s">
        <v>83</v>
      </c>
      <c r="M56" s="476" t="s">
        <v>30</v>
      </c>
      <c r="N56" s="485" t="s">
        <v>30</v>
      </c>
      <c r="P56" s="476" t="s">
        <v>80</v>
      </c>
    </row>
    <row r="57" spans="2:16" s="6" customFormat="1" ht="6.9" customHeight="1" x14ac:dyDescent="0.2">
      <c r="B57" s="477"/>
      <c r="C57" s="472"/>
      <c r="D57" s="472"/>
      <c r="E57" s="472"/>
      <c r="F57" s="472"/>
      <c r="G57" s="472"/>
      <c r="H57" s="472"/>
      <c r="I57" s="472"/>
      <c r="J57" s="472"/>
      <c r="K57" s="472"/>
      <c r="L57" s="472"/>
      <c r="M57" s="472"/>
      <c r="N57" s="474"/>
      <c r="P57" s="472"/>
    </row>
    <row r="58" spans="2:16" s="6" customFormat="1" ht="6.9" customHeight="1" x14ac:dyDescent="0.2">
      <c r="B58" s="478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4"/>
      <c r="P58" s="472"/>
    </row>
    <row r="59" spans="2:16" s="6" customFormat="1" ht="6.9" customHeight="1" x14ac:dyDescent="0.2">
      <c r="B59" s="486">
        <v>18</v>
      </c>
      <c r="C59" s="476" t="s">
        <v>33</v>
      </c>
      <c r="D59" s="476" t="s">
        <v>15</v>
      </c>
      <c r="E59" s="476" t="s">
        <v>31</v>
      </c>
      <c r="F59" s="476" t="s">
        <v>33</v>
      </c>
      <c r="G59" s="476" t="s">
        <v>29</v>
      </c>
      <c r="H59" s="476" t="s">
        <v>32</v>
      </c>
      <c r="I59" s="476" t="s">
        <v>83</v>
      </c>
      <c r="J59" s="476" t="s">
        <v>30</v>
      </c>
      <c r="K59" s="476" t="s">
        <v>32</v>
      </c>
      <c r="L59" s="476" t="s">
        <v>15</v>
      </c>
      <c r="M59" s="476" t="s">
        <v>31</v>
      </c>
      <c r="N59" s="485" t="s">
        <v>31</v>
      </c>
      <c r="P59" s="476" t="s">
        <v>81</v>
      </c>
    </row>
    <row r="60" spans="2:16" s="6" customFormat="1" ht="6.9" customHeight="1" x14ac:dyDescent="0.2">
      <c r="B60" s="486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4"/>
      <c r="P60" s="472"/>
    </row>
    <row r="61" spans="2:16" s="6" customFormat="1" ht="6.9" customHeight="1" x14ac:dyDescent="0.2">
      <c r="B61" s="487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4"/>
      <c r="P61" s="472"/>
    </row>
    <row r="62" spans="2:16" s="6" customFormat="1" ht="6.9" customHeight="1" x14ac:dyDescent="0.2">
      <c r="B62" s="477">
        <v>19</v>
      </c>
      <c r="C62" s="476" t="s">
        <v>83</v>
      </c>
      <c r="D62" s="476" t="s">
        <v>29</v>
      </c>
      <c r="E62" s="476" t="s">
        <v>32</v>
      </c>
      <c r="F62" s="476" t="s">
        <v>83</v>
      </c>
      <c r="G62" s="476" t="s">
        <v>30</v>
      </c>
      <c r="H62" s="476" t="s">
        <v>33</v>
      </c>
      <c r="I62" s="476" t="s">
        <v>15</v>
      </c>
      <c r="J62" s="476" t="s">
        <v>31</v>
      </c>
      <c r="K62" s="476" t="s">
        <v>33</v>
      </c>
      <c r="L62" s="476" t="s">
        <v>29</v>
      </c>
      <c r="M62" s="476" t="s">
        <v>32</v>
      </c>
      <c r="N62" s="485" t="s">
        <v>32</v>
      </c>
      <c r="P62" s="476" t="s">
        <v>82</v>
      </c>
    </row>
    <row r="63" spans="2:16" s="6" customFormat="1" ht="6.9" customHeight="1" x14ac:dyDescent="0.2">
      <c r="B63" s="477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  <c r="N63" s="474"/>
      <c r="P63" s="472"/>
    </row>
    <row r="64" spans="2:16" s="6" customFormat="1" ht="6.9" customHeight="1" x14ac:dyDescent="0.2">
      <c r="B64" s="478"/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4"/>
      <c r="P64" s="472"/>
    </row>
    <row r="65" spans="2:16" s="6" customFormat="1" ht="6.9" customHeight="1" x14ac:dyDescent="0.2">
      <c r="B65" s="477">
        <v>20</v>
      </c>
      <c r="C65" s="476" t="s">
        <v>15</v>
      </c>
      <c r="D65" s="476" t="s">
        <v>30</v>
      </c>
      <c r="E65" s="476" t="s">
        <v>33</v>
      </c>
      <c r="F65" s="476" t="s">
        <v>15</v>
      </c>
      <c r="G65" s="476" t="s">
        <v>31</v>
      </c>
      <c r="H65" s="476" t="s">
        <v>83</v>
      </c>
      <c r="I65" s="476" t="s">
        <v>29</v>
      </c>
      <c r="J65" s="476" t="s">
        <v>32</v>
      </c>
      <c r="K65" s="476" t="s">
        <v>83</v>
      </c>
      <c r="L65" s="476" t="s">
        <v>30</v>
      </c>
      <c r="M65" s="476" t="s">
        <v>33</v>
      </c>
      <c r="N65" s="485" t="s">
        <v>33</v>
      </c>
      <c r="P65" s="476" t="s">
        <v>78</v>
      </c>
    </row>
    <row r="66" spans="2:16" s="6" customFormat="1" ht="6.9" customHeight="1" x14ac:dyDescent="0.2">
      <c r="B66" s="477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4"/>
      <c r="P66" s="472"/>
    </row>
    <row r="67" spans="2:16" s="6" customFormat="1" ht="6.9" customHeight="1" x14ac:dyDescent="0.2">
      <c r="B67" s="478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4"/>
      <c r="P67" s="472"/>
    </row>
    <row r="68" spans="2:16" s="6" customFormat="1" ht="6.9" customHeight="1" x14ac:dyDescent="0.2">
      <c r="B68" s="477">
        <v>21</v>
      </c>
      <c r="C68" s="476" t="s">
        <v>29</v>
      </c>
      <c r="D68" s="476" t="s">
        <v>31</v>
      </c>
      <c r="E68" s="476" t="s">
        <v>83</v>
      </c>
      <c r="F68" s="476" t="s">
        <v>29</v>
      </c>
      <c r="G68" s="476" t="s">
        <v>32</v>
      </c>
      <c r="H68" s="476" t="s">
        <v>15</v>
      </c>
      <c r="I68" s="476" t="s">
        <v>30</v>
      </c>
      <c r="J68" s="476" t="s">
        <v>33</v>
      </c>
      <c r="K68" s="476" t="s">
        <v>15</v>
      </c>
      <c r="L68" s="476" t="s">
        <v>31</v>
      </c>
      <c r="M68" s="476" t="s">
        <v>83</v>
      </c>
      <c r="N68" s="485" t="s">
        <v>83</v>
      </c>
      <c r="P68" s="476" t="s">
        <v>83</v>
      </c>
    </row>
    <row r="69" spans="2:16" s="6" customFormat="1" ht="6.9" customHeight="1" x14ac:dyDescent="0.2">
      <c r="B69" s="477"/>
      <c r="C69" s="472"/>
      <c r="D69" s="472"/>
      <c r="E69" s="472"/>
      <c r="F69" s="472"/>
      <c r="G69" s="472"/>
      <c r="H69" s="472"/>
      <c r="I69" s="472"/>
      <c r="J69" s="472"/>
      <c r="K69" s="472"/>
      <c r="L69" s="472"/>
      <c r="M69" s="472"/>
      <c r="N69" s="474"/>
      <c r="P69" s="472"/>
    </row>
    <row r="70" spans="2:16" s="6" customFormat="1" ht="6.9" customHeight="1" x14ac:dyDescent="0.2">
      <c r="B70" s="478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4"/>
      <c r="P70" s="472"/>
    </row>
    <row r="71" spans="2:16" s="6" customFormat="1" ht="6.9" customHeight="1" x14ac:dyDescent="0.2">
      <c r="B71" s="477">
        <v>22</v>
      </c>
      <c r="C71" s="476" t="s">
        <v>30</v>
      </c>
      <c r="D71" s="476" t="s">
        <v>32</v>
      </c>
      <c r="E71" s="476" t="s">
        <v>15</v>
      </c>
      <c r="F71" s="476" t="s">
        <v>30</v>
      </c>
      <c r="G71" s="476" t="s">
        <v>33</v>
      </c>
      <c r="H71" s="476" t="s">
        <v>29</v>
      </c>
      <c r="I71" s="476" t="s">
        <v>31</v>
      </c>
      <c r="J71" s="476" t="s">
        <v>83</v>
      </c>
      <c r="K71" s="476" t="s">
        <v>29</v>
      </c>
      <c r="L71" s="476" t="s">
        <v>32</v>
      </c>
      <c r="M71" s="476" t="s">
        <v>15</v>
      </c>
      <c r="N71" s="485" t="s">
        <v>15</v>
      </c>
      <c r="P71" s="476" t="s">
        <v>15</v>
      </c>
    </row>
    <row r="72" spans="2:16" s="6" customFormat="1" ht="6.9" customHeight="1" x14ac:dyDescent="0.2">
      <c r="B72" s="477"/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4"/>
      <c r="P72" s="472"/>
    </row>
    <row r="73" spans="2:16" s="6" customFormat="1" ht="6.9" customHeight="1" x14ac:dyDescent="0.2">
      <c r="B73" s="478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4"/>
      <c r="P73" s="472"/>
    </row>
    <row r="74" spans="2:16" s="6" customFormat="1" ht="6.9" customHeight="1" x14ac:dyDescent="0.2">
      <c r="B74" s="477">
        <v>23</v>
      </c>
      <c r="C74" s="476" t="s">
        <v>31</v>
      </c>
      <c r="D74" s="476" t="s">
        <v>33</v>
      </c>
      <c r="E74" s="476" t="s">
        <v>29</v>
      </c>
      <c r="F74" s="476" t="s">
        <v>31</v>
      </c>
      <c r="G74" s="476" t="s">
        <v>83</v>
      </c>
      <c r="H74" s="476" t="s">
        <v>30</v>
      </c>
      <c r="I74" s="476" t="s">
        <v>32</v>
      </c>
      <c r="J74" s="476" t="s">
        <v>15</v>
      </c>
      <c r="K74" s="476" t="s">
        <v>30</v>
      </c>
      <c r="L74" s="476" t="s">
        <v>33</v>
      </c>
      <c r="M74" s="476" t="s">
        <v>29</v>
      </c>
      <c r="N74" s="485" t="s">
        <v>29</v>
      </c>
      <c r="P74" s="476" t="s">
        <v>79</v>
      </c>
    </row>
    <row r="75" spans="2:16" s="6" customFormat="1" ht="6.9" customHeight="1" x14ac:dyDescent="0.2">
      <c r="B75" s="477"/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2"/>
      <c r="N75" s="474"/>
      <c r="P75" s="472"/>
    </row>
    <row r="76" spans="2:16" s="6" customFormat="1" ht="6.9" customHeight="1" x14ac:dyDescent="0.2">
      <c r="B76" s="478"/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4"/>
      <c r="P76" s="472"/>
    </row>
    <row r="77" spans="2:16" s="6" customFormat="1" ht="6.9" customHeight="1" x14ac:dyDescent="0.2">
      <c r="B77" s="477">
        <v>24</v>
      </c>
      <c r="C77" s="476" t="s">
        <v>32</v>
      </c>
      <c r="D77" s="476" t="s">
        <v>83</v>
      </c>
      <c r="E77" s="476" t="s">
        <v>30</v>
      </c>
      <c r="F77" s="476" t="s">
        <v>32</v>
      </c>
      <c r="G77" s="476" t="s">
        <v>15</v>
      </c>
      <c r="H77" s="476" t="s">
        <v>31</v>
      </c>
      <c r="I77" s="476" t="s">
        <v>33</v>
      </c>
      <c r="J77" s="476" t="s">
        <v>29</v>
      </c>
      <c r="K77" s="476" t="s">
        <v>31</v>
      </c>
      <c r="L77" s="476" t="s">
        <v>83</v>
      </c>
      <c r="M77" s="476" t="s">
        <v>30</v>
      </c>
      <c r="N77" s="485" t="s">
        <v>30</v>
      </c>
      <c r="P77" s="476" t="s">
        <v>80</v>
      </c>
    </row>
    <row r="78" spans="2:16" s="6" customFormat="1" ht="6.9" customHeight="1" x14ac:dyDescent="0.2">
      <c r="B78" s="477"/>
      <c r="C78" s="472"/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474"/>
      <c r="P78" s="472"/>
    </row>
    <row r="79" spans="2:16" s="6" customFormat="1" ht="6.9" customHeight="1" x14ac:dyDescent="0.2">
      <c r="B79" s="478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4"/>
      <c r="P79" s="472"/>
    </row>
    <row r="80" spans="2:16" s="6" customFormat="1" ht="6.9" customHeight="1" x14ac:dyDescent="0.2">
      <c r="B80" s="477">
        <v>25</v>
      </c>
      <c r="C80" s="476" t="s">
        <v>33</v>
      </c>
      <c r="D80" s="476" t="s">
        <v>15</v>
      </c>
      <c r="E80" s="476" t="s">
        <v>31</v>
      </c>
      <c r="F80" s="476" t="s">
        <v>33</v>
      </c>
      <c r="G80" s="476" t="s">
        <v>29</v>
      </c>
      <c r="H80" s="476" t="s">
        <v>32</v>
      </c>
      <c r="I80" s="476" t="s">
        <v>83</v>
      </c>
      <c r="J80" s="476" t="s">
        <v>30</v>
      </c>
      <c r="K80" s="476" t="s">
        <v>32</v>
      </c>
      <c r="L80" s="476" t="s">
        <v>15</v>
      </c>
      <c r="M80" s="476" t="s">
        <v>31</v>
      </c>
      <c r="N80" s="485" t="s">
        <v>31</v>
      </c>
      <c r="P80" s="476" t="s">
        <v>81</v>
      </c>
    </row>
    <row r="81" spans="2:16" s="6" customFormat="1" ht="6.9" customHeight="1" x14ac:dyDescent="0.2">
      <c r="B81" s="477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4"/>
      <c r="P81" s="472"/>
    </row>
    <row r="82" spans="2:16" s="6" customFormat="1" ht="6.9" customHeight="1" x14ac:dyDescent="0.2">
      <c r="B82" s="478"/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4"/>
      <c r="P82" s="472"/>
    </row>
    <row r="83" spans="2:16" s="6" customFormat="1" ht="6.9" customHeight="1" x14ac:dyDescent="0.2">
      <c r="B83" s="477">
        <v>26</v>
      </c>
      <c r="C83" s="476" t="s">
        <v>83</v>
      </c>
      <c r="D83" s="476" t="s">
        <v>29</v>
      </c>
      <c r="E83" s="476" t="s">
        <v>32</v>
      </c>
      <c r="F83" s="476" t="s">
        <v>83</v>
      </c>
      <c r="G83" s="476" t="s">
        <v>30</v>
      </c>
      <c r="H83" s="476" t="s">
        <v>33</v>
      </c>
      <c r="I83" s="476" t="s">
        <v>15</v>
      </c>
      <c r="J83" s="476" t="s">
        <v>31</v>
      </c>
      <c r="K83" s="476" t="s">
        <v>33</v>
      </c>
      <c r="L83" s="476" t="s">
        <v>29</v>
      </c>
      <c r="M83" s="476" t="s">
        <v>32</v>
      </c>
      <c r="N83" s="485" t="s">
        <v>32</v>
      </c>
      <c r="P83" s="476" t="s">
        <v>82</v>
      </c>
    </row>
    <row r="84" spans="2:16" s="6" customFormat="1" ht="6.9" customHeight="1" x14ac:dyDescent="0.2">
      <c r="B84" s="477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474"/>
      <c r="P84" s="472"/>
    </row>
    <row r="85" spans="2:16" s="6" customFormat="1" ht="6.9" customHeight="1" x14ac:dyDescent="0.2">
      <c r="B85" s="478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4"/>
      <c r="P85" s="472"/>
    </row>
    <row r="86" spans="2:16" s="6" customFormat="1" ht="6.9" customHeight="1" x14ac:dyDescent="0.2">
      <c r="B86" s="477">
        <v>27</v>
      </c>
      <c r="C86" s="476" t="s">
        <v>15</v>
      </c>
      <c r="D86" s="476" t="s">
        <v>30</v>
      </c>
      <c r="E86" s="476" t="s">
        <v>33</v>
      </c>
      <c r="F86" s="476" t="s">
        <v>15</v>
      </c>
      <c r="G86" s="476" t="s">
        <v>31</v>
      </c>
      <c r="H86" s="476" t="s">
        <v>83</v>
      </c>
      <c r="I86" s="476" t="s">
        <v>29</v>
      </c>
      <c r="J86" s="476" t="s">
        <v>32</v>
      </c>
      <c r="K86" s="476" t="s">
        <v>83</v>
      </c>
      <c r="L86" s="476" t="s">
        <v>30</v>
      </c>
      <c r="M86" s="476" t="s">
        <v>33</v>
      </c>
      <c r="N86" s="485" t="s">
        <v>33</v>
      </c>
      <c r="P86" s="476" t="s">
        <v>78</v>
      </c>
    </row>
    <row r="87" spans="2:16" s="6" customFormat="1" ht="6.9" customHeight="1" x14ac:dyDescent="0.2">
      <c r="B87" s="477"/>
      <c r="C87" s="472"/>
      <c r="D87" s="472"/>
      <c r="E87" s="472"/>
      <c r="F87" s="472"/>
      <c r="G87" s="472"/>
      <c r="H87" s="472"/>
      <c r="I87" s="472"/>
      <c r="J87" s="472"/>
      <c r="K87" s="472"/>
      <c r="L87" s="472"/>
      <c r="M87" s="472"/>
      <c r="N87" s="474"/>
      <c r="P87" s="472"/>
    </row>
    <row r="88" spans="2:16" s="6" customFormat="1" ht="6.9" customHeight="1" x14ac:dyDescent="0.2">
      <c r="B88" s="478"/>
      <c r="C88" s="472"/>
      <c r="D88" s="472"/>
      <c r="E88" s="472"/>
      <c r="F88" s="472"/>
      <c r="G88" s="472"/>
      <c r="H88" s="472"/>
      <c r="I88" s="472"/>
      <c r="J88" s="472"/>
      <c r="K88" s="472"/>
      <c r="L88" s="472"/>
      <c r="M88" s="472"/>
      <c r="N88" s="474"/>
      <c r="P88" s="472"/>
    </row>
    <row r="89" spans="2:16" s="6" customFormat="1" ht="6.9" customHeight="1" x14ac:dyDescent="0.2">
      <c r="B89" s="477">
        <v>28</v>
      </c>
      <c r="C89" s="476" t="s">
        <v>29</v>
      </c>
      <c r="D89" s="476" t="s">
        <v>31</v>
      </c>
      <c r="E89" s="476" t="s">
        <v>83</v>
      </c>
      <c r="F89" s="476" t="s">
        <v>29</v>
      </c>
      <c r="G89" s="476" t="s">
        <v>32</v>
      </c>
      <c r="H89" s="476" t="s">
        <v>15</v>
      </c>
      <c r="I89" s="476" t="s">
        <v>30</v>
      </c>
      <c r="J89" s="476" t="s">
        <v>33</v>
      </c>
      <c r="K89" s="476" t="s">
        <v>15</v>
      </c>
      <c r="L89" s="476" t="s">
        <v>31</v>
      </c>
      <c r="M89" s="476" t="s">
        <v>83</v>
      </c>
      <c r="N89" s="485" t="s">
        <v>83</v>
      </c>
      <c r="P89" s="476" t="s">
        <v>83</v>
      </c>
    </row>
    <row r="90" spans="2:16" s="6" customFormat="1" ht="6.9" customHeight="1" x14ac:dyDescent="0.2">
      <c r="B90" s="477"/>
      <c r="C90" s="472"/>
      <c r="D90" s="472"/>
      <c r="E90" s="472"/>
      <c r="F90" s="472"/>
      <c r="G90" s="472"/>
      <c r="H90" s="472"/>
      <c r="I90" s="472"/>
      <c r="J90" s="472"/>
      <c r="K90" s="472"/>
      <c r="L90" s="472"/>
      <c r="M90" s="472"/>
      <c r="N90" s="474"/>
      <c r="P90" s="472"/>
    </row>
    <row r="91" spans="2:16" s="6" customFormat="1" ht="6.9" customHeight="1" thickBot="1" x14ac:dyDescent="0.25">
      <c r="B91" s="478"/>
      <c r="C91" s="472"/>
      <c r="D91" s="472"/>
      <c r="E91" s="472"/>
      <c r="F91" s="472"/>
      <c r="G91" s="472"/>
      <c r="H91" s="472"/>
      <c r="I91" s="472"/>
      <c r="J91" s="472"/>
      <c r="K91" s="472"/>
      <c r="L91" s="488"/>
      <c r="M91" s="472"/>
      <c r="N91" s="474"/>
      <c r="P91" s="472"/>
    </row>
    <row r="92" spans="2:16" s="6" customFormat="1" ht="6.9" customHeight="1" x14ac:dyDescent="0.2">
      <c r="B92" s="477">
        <v>29</v>
      </c>
      <c r="C92" s="476" t="s">
        <v>30</v>
      </c>
      <c r="D92" s="476" t="s">
        <v>32</v>
      </c>
      <c r="E92" s="476" t="s">
        <v>15</v>
      </c>
      <c r="F92" s="476" t="s">
        <v>30</v>
      </c>
      <c r="G92" s="476" t="s">
        <v>33</v>
      </c>
      <c r="H92" s="476" t="s">
        <v>29</v>
      </c>
      <c r="I92" s="476" t="s">
        <v>31</v>
      </c>
      <c r="J92" s="476" t="s">
        <v>83</v>
      </c>
      <c r="K92" s="476" t="s">
        <v>29</v>
      </c>
      <c r="L92" s="476" t="s">
        <v>32</v>
      </c>
      <c r="M92" s="489"/>
      <c r="N92" s="485" t="s">
        <v>15</v>
      </c>
      <c r="P92" s="476" t="s">
        <v>15</v>
      </c>
    </row>
    <row r="93" spans="2:16" s="6" customFormat="1" ht="6.9" customHeight="1" x14ac:dyDescent="0.2">
      <c r="B93" s="477"/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90"/>
      <c r="N93" s="474"/>
      <c r="P93" s="472"/>
    </row>
    <row r="94" spans="2:16" s="6" customFormat="1" ht="6.9" customHeight="1" x14ac:dyDescent="0.2">
      <c r="B94" s="478"/>
      <c r="C94" s="472"/>
      <c r="D94" s="472"/>
      <c r="E94" s="472"/>
      <c r="F94" s="472"/>
      <c r="G94" s="472"/>
      <c r="H94" s="472"/>
      <c r="I94" s="472"/>
      <c r="J94" s="472"/>
      <c r="K94" s="472"/>
      <c r="L94" s="472"/>
      <c r="M94" s="490"/>
      <c r="N94" s="474"/>
      <c r="P94" s="472"/>
    </row>
    <row r="95" spans="2:16" s="6" customFormat="1" ht="6.9" customHeight="1" x14ac:dyDescent="0.2">
      <c r="B95" s="477">
        <v>30</v>
      </c>
      <c r="C95" s="476" t="s">
        <v>31</v>
      </c>
      <c r="D95" s="476" t="s">
        <v>33</v>
      </c>
      <c r="E95" s="476" t="s">
        <v>29</v>
      </c>
      <c r="F95" s="476" t="s">
        <v>31</v>
      </c>
      <c r="G95" s="476" t="s">
        <v>83</v>
      </c>
      <c r="H95" s="476" t="s">
        <v>30</v>
      </c>
      <c r="I95" s="476" t="s">
        <v>32</v>
      </c>
      <c r="J95" s="476" t="s">
        <v>15</v>
      </c>
      <c r="K95" s="476" t="s">
        <v>30</v>
      </c>
      <c r="L95" s="476" t="s">
        <v>33</v>
      </c>
      <c r="M95" s="489"/>
      <c r="N95" s="485" t="s">
        <v>29</v>
      </c>
      <c r="P95" s="476" t="s">
        <v>79</v>
      </c>
    </row>
    <row r="96" spans="2:16" s="6" customFormat="1" ht="6.9" customHeight="1" x14ac:dyDescent="0.2">
      <c r="B96" s="477"/>
      <c r="C96" s="472"/>
      <c r="D96" s="472"/>
      <c r="E96" s="472"/>
      <c r="F96" s="472"/>
      <c r="G96" s="472"/>
      <c r="H96" s="472"/>
      <c r="I96" s="472"/>
      <c r="J96" s="472"/>
      <c r="K96" s="472"/>
      <c r="L96" s="472"/>
      <c r="M96" s="490"/>
      <c r="N96" s="474"/>
      <c r="P96" s="472"/>
    </row>
    <row r="97" spans="2:16" s="6" customFormat="1" ht="6.9" customHeight="1" x14ac:dyDescent="0.2">
      <c r="B97" s="478"/>
      <c r="C97" s="472"/>
      <c r="D97" s="472"/>
      <c r="E97" s="472"/>
      <c r="F97" s="472"/>
      <c r="G97" s="472"/>
      <c r="H97" s="472"/>
      <c r="I97" s="472"/>
      <c r="J97" s="472"/>
      <c r="K97" s="472"/>
      <c r="L97" s="472"/>
      <c r="M97" s="490"/>
      <c r="N97" s="474"/>
      <c r="P97" s="472"/>
    </row>
    <row r="98" spans="2:16" s="6" customFormat="1" ht="6.9" customHeight="1" x14ac:dyDescent="0.2">
      <c r="B98" s="477">
        <v>31</v>
      </c>
      <c r="C98" s="489"/>
      <c r="D98" s="476" t="s">
        <v>83</v>
      </c>
      <c r="E98" s="489"/>
      <c r="F98" s="476" t="s">
        <v>32</v>
      </c>
      <c r="G98" s="476" t="s">
        <v>15</v>
      </c>
      <c r="H98" s="489"/>
      <c r="I98" s="476" t="s">
        <v>33</v>
      </c>
      <c r="J98" s="489"/>
      <c r="K98" s="476" t="s">
        <v>31</v>
      </c>
      <c r="L98" s="476" t="s">
        <v>83</v>
      </c>
      <c r="M98" s="489"/>
      <c r="N98" s="493" t="s">
        <v>30</v>
      </c>
      <c r="P98" s="476" t="s">
        <v>80</v>
      </c>
    </row>
    <row r="99" spans="2:16" s="6" customFormat="1" ht="6.9" customHeight="1" x14ac:dyDescent="0.2">
      <c r="B99" s="477"/>
      <c r="C99" s="490"/>
      <c r="D99" s="472"/>
      <c r="E99" s="490"/>
      <c r="F99" s="472"/>
      <c r="G99" s="472"/>
      <c r="H99" s="490"/>
      <c r="I99" s="472"/>
      <c r="J99" s="490"/>
      <c r="K99" s="472"/>
      <c r="L99" s="472"/>
      <c r="M99" s="490"/>
      <c r="N99" s="494"/>
      <c r="P99" s="472"/>
    </row>
    <row r="100" spans="2:16" s="6" customFormat="1" ht="6.9" customHeight="1" thickBot="1" x14ac:dyDescent="0.25">
      <c r="B100" s="491"/>
      <c r="C100" s="492"/>
      <c r="D100" s="488"/>
      <c r="E100" s="492"/>
      <c r="F100" s="488"/>
      <c r="G100" s="488"/>
      <c r="H100" s="492"/>
      <c r="I100" s="488"/>
      <c r="J100" s="492"/>
      <c r="K100" s="488"/>
      <c r="L100" s="488"/>
      <c r="M100" s="492"/>
      <c r="N100" s="495"/>
      <c r="P100" s="472"/>
    </row>
    <row r="101" spans="2:16" ht="6.9" customHeight="1" x14ac:dyDescent="0.2">
      <c r="B101" s="50"/>
      <c r="C101" s="496" t="s">
        <v>17</v>
      </c>
      <c r="D101" s="496" t="s">
        <v>18</v>
      </c>
      <c r="E101" s="496" t="s">
        <v>19</v>
      </c>
      <c r="F101" s="496" t="s">
        <v>20</v>
      </c>
      <c r="G101" s="496" t="s">
        <v>21</v>
      </c>
      <c r="H101" s="496" t="s">
        <v>22</v>
      </c>
      <c r="I101" s="496" t="s">
        <v>23</v>
      </c>
      <c r="J101" s="496" t="s">
        <v>24</v>
      </c>
      <c r="K101" s="496" t="s">
        <v>25</v>
      </c>
      <c r="L101" s="496" t="s">
        <v>26</v>
      </c>
      <c r="M101" s="496" t="s">
        <v>27</v>
      </c>
      <c r="N101" s="496" t="s">
        <v>28</v>
      </c>
      <c r="P101" s="476" t="s">
        <v>81</v>
      </c>
    </row>
    <row r="102" spans="2:16" ht="6.9" customHeight="1" x14ac:dyDescent="0.2">
      <c r="B102" s="50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P102" s="472"/>
    </row>
    <row r="103" spans="2:16" ht="6.9" customHeight="1" x14ac:dyDescent="0.2">
      <c r="B103" s="50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P103" s="472"/>
    </row>
    <row r="104" spans="2:16" ht="6.9" customHeight="1" x14ac:dyDescent="0.2">
      <c r="C104" s="496"/>
      <c r="D104" s="496"/>
      <c r="E104" s="40"/>
      <c r="F104" s="496"/>
      <c r="G104" s="40"/>
      <c r="H104" s="496"/>
      <c r="I104" s="496"/>
      <c r="J104" s="40"/>
      <c r="K104" s="496"/>
      <c r="L104" s="496"/>
      <c r="P104" s="476" t="s">
        <v>82</v>
      </c>
    </row>
    <row r="105" spans="2:16" ht="6.9" customHeight="1" x14ac:dyDescent="0.2">
      <c r="C105" s="497"/>
      <c r="D105" s="497"/>
      <c r="E105" s="40"/>
      <c r="F105" s="497"/>
      <c r="G105" s="40"/>
      <c r="H105" s="497"/>
      <c r="I105" s="497"/>
      <c r="J105" s="40"/>
      <c r="K105" s="497"/>
      <c r="L105" s="497"/>
      <c r="P105" s="472"/>
    </row>
    <row r="106" spans="2:16" ht="6.9" customHeight="1" x14ac:dyDescent="0.2">
      <c r="C106" s="497"/>
      <c r="D106" s="497"/>
      <c r="E106" s="40"/>
      <c r="F106" s="497"/>
      <c r="G106" s="40"/>
      <c r="H106" s="497"/>
      <c r="I106" s="497"/>
      <c r="J106" s="40"/>
      <c r="K106" s="497"/>
      <c r="L106" s="497"/>
      <c r="P106" s="472"/>
    </row>
    <row r="107" spans="2:16" ht="6.9" customHeight="1" x14ac:dyDescent="0.2">
      <c r="C107" s="496"/>
      <c r="D107" s="40"/>
      <c r="E107" s="40"/>
      <c r="F107" s="496"/>
      <c r="G107" s="40"/>
      <c r="H107" s="496"/>
      <c r="I107" s="496"/>
      <c r="J107" s="40"/>
      <c r="K107" s="496"/>
      <c r="L107" s="40"/>
      <c r="P107" s="476" t="s">
        <v>78</v>
      </c>
    </row>
    <row r="108" spans="2:16" ht="6.9" customHeight="1" x14ac:dyDescent="0.2">
      <c r="C108" s="497"/>
      <c r="D108" s="40"/>
      <c r="E108" s="40"/>
      <c r="F108" s="497"/>
      <c r="G108" s="40"/>
      <c r="H108" s="497"/>
      <c r="I108" s="497"/>
      <c r="J108" s="40"/>
      <c r="K108" s="497"/>
      <c r="L108" s="40"/>
      <c r="P108" s="472"/>
    </row>
    <row r="109" spans="2:16" ht="6.9" customHeight="1" x14ac:dyDescent="0.2">
      <c r="C109" s="497"/>
      <c r="D109" s="40"/>
      <c r="E109" s="40"/>
      <c r="F109" s="497"/>
      <c r="G109" s="40"/>
      <c r="H109" s="497"/>
      <c r="I109" s="497"/>
      <c r="J109" s="40"/>
      <c r="K109" s="497"/>
      <c r="L109" s="40"/>
      <c r="P109" s="472"/>
    </row>
    <row r="110" spans="2:16" ht="6.9" customHeight="1" x14ac:dyDescent="0.2">
      <c r="C110" s="496"/>
      <c r="D110" s="40"/>
      <c r="E110" s="40"/>
      <c r="F110" s="496"/>
      <c r="G110" s="40"/>
      <c r="H110" s="496"/>
      <c r="I110" s="40"/>
      <c r="J110" s="40"/>
      <c r="K110" s="496"/>
      <c r="L110" s="40"/>
      <c r="P110" s="476" t="s">
        <v>83</v>
      </c>
    </row>
    <row r="111" spans="2:16" ht="6.9" customHeight="1" x14ac:dyDescent="0.2">
      <c r="C111" s="497"/>
      <c r="D111" s="40"/>
      <c r="E111" s="40"/>
      <c r="F111" s="497"/>
      <c r="G111" s="40"/>
      <c r="H111" s="497"/>
      <c r="I111" s="40"/>
      <c r="J111" s="40"/>
      <c r="K111" s="497"/>
      <c r="L111" s="40"/>
      <c r="P111" s="472"/>
    </row>
    <row r="112" spans="2:16" ht="6.9" customHeight="1" x14ac:dyDescent="0.2">
      <c r="C112" s="497"/>
      <c r="D112" s="40"/>
      <c r="E112" s="40"/>
      <c r="F112" s="497"/>
      <c r="G112" s="40"/>
      <c r="H112" s="497"/>
      <c r="I112" s="40"/>
      <c r="J112" s="40"/>
      <c r="K112" s="497"/>
      <c r="L112" s="40"/>
      <c r="P112" s="472"/>
    </row>
    <row r="113" spans="3:12" ht="6.9" customHeight="1" x14ac:dyDescent="0.2">
      <c r="C113" s="40"/>
      <c r="D113" s="40"/>
      <c r="E113" s="40"/>
      <c r="F113" s="40"/>
      <c r="G113" s="40"/>
      <c r="H113" s="496"/>
      <c r="I113" s="40"/>
      <c r="J113" s="40"/>
      <c r="K113" s="496"/>
      <c r="L113" s="40"/>
    </row>
    <row r="114" spans="3:12" ht="6.9" customHeight="1" x14ac:dyDescent="0.2">
      <c r="C114" s="40"/>
      <c r="D114" s="40"/>
      <c r="E114" s="40"/>
      <c r="F114" s="40"/>
      <c r="G114" s="40"/>
      <c r="H114" s="497"/>
      <c r="I114" s="40"/>
      <c r="J114" s="40"/>
      <c r="K114" s="497"/>
      <c r="L114" s="40"/>
    </row>
    <row r="115" spans="3:12" ht="6.9" customHeight="1" x14ac:dyDescent="0.2">
      <c r="C115" s="40"/>
      <c r="D115" s="40"/>
      <c r="E115" s="40"/>
      <c r="F115" s="40"/>
      <c r="G115" s="40"/>
      <c r="H115" s="497"/>
      <c r="I115" s="40"/>
      <c r="J115" s="40"/>
      <c r="K115" s="497"/>
      <c r="L115" s="40"/>
    </row>
    <row r="116" spans="3:12" ht="6.9" customHeight="1" x14ac:dyDescent="0.2"/>
    <row r="117" spans="3:12" ht="6.9" customHeight="1" x14ac:dyDescent="0.2"/>
    <row r="118" spans="3:12" ht="6.9" customHeight="1" x14ac:dyDescent="0.2"/>
    <row r="119" spans="3:12" ht="6.9" customHeight="1" x14ac:dyDescent="0.2"/>
    <row r="120" spans="3:12" ht="6.9" customHeight="1" x14ac:dyDescent="0.2"/>
    <row r="121" spans="3:12" ht="6.9" customHeight="1" x14ac:dyDescent="0.2"/>
    <row r="122" spans="3:12" ht="6.9" customHeight="1" x14ac:dyDescent="0.2"/>
  </sheetData>
  <mergeCells count="471">
    <mergeCell ref="B1:G1"/>
    <mergeCell ref="H113:H115"/>
    <mergeCell ref="F101:F103"/>
    <mergeCell ref="F104:F106"/>
    <mergeCell ref="F107:F109"/>
    <mergeCell ref="F110:F112"/>
    <mergeCell ref="G101:G103"/>
    <mergeCell ref="K110:K112"/>
    <mergeCell ref="K113:K115"/>
    <mergeCell ref="C101:C103"/>
    <mergeCell ref="C104:C106"/>
    <mergeCell ref="C107:C109"/>
    <mergeCell ref="C110:C112"/>
    <mergeCell ref="D101:D103"/>
    <mergeCell ref="D104:D106"/>
    <mergeCell ref="E101:E103"/>
    <mergeCell ref="E95:E97"/>
    <mergeCell ref="F95:F97"/>
    <mergeCell ref="E89:E91"/>
    <mergeCell ref="F89:F91"/>
    <mergeCell ref="E83:E85"/>
    <mergeCell ref="F83:F85"/>
    <mergeCell ref="E77:E79"/>
    <mergeCell ref="F77:F79"/>
    <mergeCell ref="P98:P100"/>
    <mergeCell ref="P101:P103"/>
    <mergeCell ref="P104:P106"/>
    <mergeCell ref="P107:P109"/>
    <mergeCell ref="P110:P112"/>
    <mergeCell ref="H101:H103"/>
    <mergeCell ref="H104:H106"/>
    <mergeCell ref="H107:H109"/>
    <mergeCell ref="H110:H112"/>
    <mergeCell ref="M101:M103"/>
    <mergeCell ref="N101:N103"/>
    <mergeCell ref="L101:L103"/>
    <mergeCell ref="L104:L106"/>
    <mergeCell ref="I101:I103"/>
    <mergeCell ref="I104:I106"/>
    <mergeCell ref="I107:I109"/>
    <mergeCell ref="K101:K103"/>
    <mergeCell ref="K104:K106"/>
    <mergeCell ref="K107:K109"/>
    <mergeCell ref="J101:J103"/>
    <mergeCell ref="P83:P85"/>
    <mergeCell ref="P86:P88"/>
    <mergeCell ref="P89:P91"/>
    <mergeCell ref="P92:P94"/>
    <mergeCell ref="P95:P97"/>
    <mergeCell ref="P68:P70"/>
    <mergeCell ref="P71:P73"/>
    <mergeCell ref="P74:P76"/>
    <mergeCell ref="P77:P79"/>
    <mergeCell ref="P80:P82"/>
    <mergeCell ref="P53:P55"/>
    <mergeCell ref="P56:P58"/>
    <mergeCell ref="P59:P61"/>
    <mergeCell ref="P62:P64"/>
    <mergeCell ref="P65:P67"/>
    <mergeCell ref="P38:P40"/>
    <mergeCell ref="P41:P43"/>
    <mergeCell ref="P44:P46"/>
    <mergeCell ref="P47:P49"/>
    <mergeCell ref="P50:P52"/>
    <mergeCell ref="P23:P25"/>
    <mergeCell ref="P26:P28"/>
    <mergeCell ref="P29:P31"/>
    <mergeCell ref="P32:P34"/>
    <mergeCell ref="P35:P37"/>
    <mergeCell ref="P8:P10"/>
    <mergeCell ref="P11:P13"/>
    <mergeCell ref="P14:P16"/>
    <mergeCell ref="P17:P19"/>
    <mergeCell ref="P20:P22"/>
    <mergeCell ref="L95:L97"/>
    <mergeCell ref="M95:M97"/>
    <mergeCell ref="N95:N97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  <mergeCell ref="M98:M100"/>
    <mergeCell ref="N98:N100"/>
    <mergeCell ref="G95:G97"/>
    <mergeCell ref="H95:H97"/>
    <mergeCell ref="I95:I97"/>
    <mergeCell ref="J95:J97"/>
    <mergeCell ref="K95:K97"/>
    <mergeCell ref="B95:B97"/>
    <mergeCell ref="C95:C97"/>
    <mergeCell ref="D95:D97"/>
    <mergeCell ref="L89:L91"/>
    <mergeCell ref="M89:M91"/>
    <mergeCell ref="N89:N91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G89:G91"/>
    <mergeCell ref="H89:H91"/>
    <mergeCell ref="I89:I91"/>
    <mergeCell ref="J89:J91"/>
    <mergeCell ref="K89:K91"/>
    <mergeCell ref="B89:B91"/>
    <mergeCell ref="C89:C91"/>
    <mergeCell ref="D89:D91"/>
    <mergeCell ref="L83:L85"/>
    <mergeCell ref="M83:M85"/>
    <mergeCell ref="N83:N85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K86:K88"/>
    <mergeCell ref="L86:L88"/>
    <mergeCell ref="M86:M88"/>
    <mergeCell ref="N86:N88"/>
    <mergeCell ref="G83:G85"/>
    <mergeCell ref="H83:H85"/>
    <mergeCell ref="I83:I85"/>
    <mergeCell ref="J83:J85"/>
    <mergeCell ref="K83:K85"/>
    <mergeCell ref="B83:B85"/>
    <mergeCell ref="C83:C85"/>
    <mergeCell ref="D83:D85"/>
    <mergeCell ref="L77:L79"/>
    <mergeCell ref="M77:M79"/>
    <mergeCell ref="N77:N79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G77:G79"/>
    <mergeCell ref="H77:H79"/>
    <mergeCell ref="I77:I79"/>
    <mergeCell ref="J77:J79"/>
    <mergeCell ref="K77:K79"/>
    <mergeCell ref="B77:B79"/>
    <mergeCell ref="C77:C79"/>
    <mergeCell ref="D77:D79"/>
    <mergeCell ref="L71:L73"/>
    <mergeCell ref="F71:F73"/>
    <mergeCell ref="M71:M73"/>
    <mergeCell ref="N71:N73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G71:G73"/>
    <mergeCell ref="H71:H73"/>
    <mergeCell ref="I71:I73"/>
    <mergeCell ref="J71:J73"/>
    <mergeCell ref="K71:K73"/>
    <mergeCell ref="B71:B73"/>
    <mergeCell ref="C71:C73"/>
    <mergeCell ref="D71:D73"/>
    <mergeCell ref="E71:E73"/>
    <mergeCell ref="L65:L67"/>
    <mergeCell ref="M65:M67"/>
    <mergeCell ref="N65:N67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G65:G67"/>
    <mergeCell ref="H65:H67"/>
    <mergeCell ref="I65:I67"/>
    <mergeCell ref="J65:J67"/>
    <mergeCell ref="K65:K67"/>
    <mergeCell ref="B65:B67"/>
    <mergeCell ref="C65:C67"/>
    <mergeCell ref="D65:D67"/>
    <mergeCell ref="E65:E67"/>
    <mergeCell ref="F65:F67"/>
    <mergeCell ref="L59:L61"/>
    <mergeCell ref="M59:M61"/>
    <mergeCell ref="N59:N61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G59:G61"/>
    <mergeCell ref="H59:H61"/>
    <mergeCell ref="I59:I61"/>
    <mergeCell ref="J59:J61"/>
    <mergeCell ref="K59:K61"/>
    <mergeCell ref="B59:B61"/>
    <mergeCell ref="C59:C61"/>
    <mergeCell ref="D59:D61"/>
    <mergeCell ref="E59:E61"/>
    <mergeCell ref="F59:F61"/>
    <mergeCell ref="L53:L55"/>
    <mergeCell ref="M53:M55"/>
    <mergeCell ref="N53:N55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G53:G55"/>
    <mergeCell ref="H53:H55"/>
    <mergeCell ref="I53:I55"/>
    <mergeCell ref="J53:J55"/>
    <mergeCell ref="K53:K55"/>
    <mergeCell ref="B53:B55"/>
    <mergeCell ref="C53:C55"/>
    <mergeCell ref="D53:D55"/>
    <mergeCell ref="E53:E55"/>
    <mergeCell ref="F53:F55"/>
    <mergeCell ref="L47:L49"/>
    <mergeCell ref="F47:F49"/>
    <mergeCell ref="M47:M49"/>
    <mergeCell ref="N47:N49"/>
    <mergeCell ref="B50:B52"/>
    <mergeCell ref="C50:C52"/>
    <mergeCell ref="D50:D52"/>
    <mergeCell ref="E50:E52"/>
    <mergeCell ref="F50:F52"/>
    <mergeCell ref="G50:G52"/>
    <mergeCell ref="H50:H52"/>
    <mergeCell ref="I50:I52"/>
    <mergeCell ref="J50:J52"/>
    <mergeCell ref="K50:K52"/>
    <mergeCell ref="L50:L52"/>
    <mergeCell ref="M50:M52"/>
    <mergeCell ref="N50:N52"/>
    <mergeCell ref="G47:G49"/>
    <mergeCell ref="H47:H49"/>
    <mergeCell ref="I47:I49"/>
    <mergeCell ref="J47:J49"/>
    <mergeCell ref="K47:K49"/>
    <mergeCell ref="B47:B49"/>
    <mergeCell ref="C47:C49"/>
    <mergeCell ref="D47:D49"/>
    <mergeCell ref="E47:E49"/>
    <mergeCell ref="L41:L43"/>
    <mergeCell ref="F41:F43"/>
    <mergeCell ref="M41:M43"/>
    <mergeCell ref="N41:N43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N44:N46"/>
    <mergeCell ref="G41:G43"/>
    <mergeCell ref="H41:H43"/>
    <mergeCell ref="I41:I43"/>
    <mergeCell ref="J41:J43"/>
    <mergeCell ref="K41:K43"/>
    <mergeCell ref="B41:B43"/>
    <mergeCell ref="C41:C43"/>
    <mergeCell ref="D41:D43"/>
    <mergeCell ref="E41:E43"/>
    <mergeCell ref="L35:L37"/>
    <mergeCell ref="M35:M37"/>
    <mergeCell ref="N35:N37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G35:G37"/>
    <mergeCell ref="H35:H37"/>
    <mergeCell ref="I35:I37"/>
    <mergeCell ref="J35:J37"/>
    <mergeCell ref="K35:K37"/>
    <mergeCell ref="B35:B37"/>
    <mergeCell ref="C35:C37"/>
    <mergeCell ref="D35:D37"/>
    <mergeCell ref="E35:E37"/>
    <mergeCell ref="F35:F37"/>
    <mergeCell ref="L29:L31"/>
    <mergeCell ref="M29:M31"/>
    <mergeCell ref="N29:N31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G29:G31"/>
    <mergeCell ref="H29:H31"/>
    <mergeCell ref="I29:I31"/>
    <mergeCell ref="J29:J31"/>
    <mergeCell ref="K29:K31"/>
    <mergeCell ref="B29:B31"/>
    <mergeCell ref="C29:C31"/>
    <mergeCell ref="D29:D31"/>
    <mergeCell ref="E29:E31"/>
    <mergeCell ref="F29:F31"/>
    <mergeCell ref="L23:L25"/>
    <mergeCell ref="F23:F25"/>
    <mergeCell ref="M23:M25"/>
    <mergeCell ref="N23:N25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G23:G25"/>
    <mergeCell ref="H23:H25"/>
    <mergeCell ref="I23:I25"/>
    <mergeCell ref="J23:J25"/>
    <mergeCell ref="K23:K25"/>
    <mergeCell ref="B23:B25"/>
    <mergeCell ref="C23:C25"/>
    <mergeCell ref="D23:D25"/>
    <mergeCell ref="E23:E25"/>
    <mergeCell ref="L17:L19"/>
    <mergeCell ref="M17:M19"/>
    <mergeCell ref="N17:N19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G17:G19"/>
    <mergeCell ref="H17:H19"/>
    <mergeCell ref="I17:I19"/>
    <mergeCell ref="J17:J19"/>
    <mergeCell ref="K17:K19"/>
    <mergeCell ref="N11:N13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B17:B19"/>
    <mergeCell ref="C17:C19"/>
    <mergeCell ref="D17:D19"/>
    <mergeCell ref="E17:E19"/>
    <mergeCell ref="F17:F19"/>
    <mergeCell ref="B4:D4"/>
    <mergeCell ref="B8:B10"/>
    <mergeCell ref="C8:C10"/>
    <mergeCell ref="D8:D10"/>
    <mergeCell ref="E8:E10"/>
    <mergeCell ref="B5:F5"/>
    <mergeCell ref="K8:K10"/>
    <mergeCell ref="L8:L10"/>
    <mergeCell ref="M8:M10"/>
    <mergeCell ref="N8:N10"/>
    <mergeCell ref="F8:F10"/>
    <mergeCell ref="G8:G10"/>
    <mergeCell ref="H8:H10"/>
    <mergeCell ref="I8:I10"/>
    <mergeCell ref="J8:J10"/>
  </mergeCells>
  <phoneticPr fontId="1"/>
  <pageMargins left="0.11811023622047245" right="0.11811023622047245" top="0.5511811023622047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6"/>
  <sheetViews>
    <sheetView zoomScale="150" zoomScaleNormal="150" workbookViewId="0">
      <selection activeCell="X4" sqref="X4"/>
    </sheetView>
  </sheetViews>
  <sheetFormatPr defaultRowHeight="13.2" x14ac:dyDescent="0.2"/>
  <cols>
    <col min="1" max="1" width="3.77734375" style="44" customWidth="1"/>
    <col min="2" max="22" width="3.6640625" style="55" customWidth="1"/>
    <col min="23" max="23" width="5.6640625" customWidth="1"/>
    <col min="24" max="24" width="3.6640625" style="55" customWidth="1"/>
    <col min="25" max="34" width="2.6640625" customWidth="1"/>
  </cols>
  <sheetData>
    <row r="1" spans="1:24" ht="28.5" customHeight="1" thickBot="1" x14ac:dyDescent="0.25">
      <c r="B1" s="525" t="s">
        <v>159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</row>
    <row r="2" spans="1:24" s="145" customFormat="1" ht="24.9" customHeight="1" x14ac:dyDescent="0.2">
      <c r="A2" s="45"/>
      <c r="B2" s="528"/>
      <c r="C2" s="530" t="s">
        <v>165</v>
      </c>
      <c r="D2" s="530"/>
      <c r="E2" s="530"/>
      <c r="F2" s="530"/>
      <c r="G2" s="531"/>
      <c r="H2" s="522" t="s">
        <v>167</v>
      </c>
      <c r="I2" s="523"/>
      <c r="J2" s="523"/>
      <c r="K2" s="523"/>
      <c r="L2" s="524"/>
      <c r="M2" s="536" t="s">
        <v>168</v>
      </c>
      <c r="N2" s="523"/>
      <c r="O2" s="523"/>
      <c r="P2" s="523"/>
      <c r="Q2" s="523"/>
      <c r="R2" s="537"/>
      <c r="S2" s="522" t="s">
        <v>169</v>
      </c>
      <c r="T2" s="523"/>
      <c r="U2" s="523"/>
      <c r="V2" s="524"/>
      <c r="W2" s="501" t="s">
        <v>175</v>
      </c>
      <c r="X2" s="503" t="s">
        <v>176</v>
      </c>
    </row>
    <row r="3" spans="1:24" s="147" customFormat="1" ht="24.9" customHeight="1" thickBot="1" x14ac:dyDescent="0.25">
      <c r="A3" s="146"/>
      <c r="B3" s="529"/>
      <c r="C3" s="488" t="s">
        <v>166</v>
      </c>
      <c r="D3" s="488"/>
      <c r="E3" s="488"/>
      <c r="F3" s="488"/>
      <c r="G3" s="527"/>
      <c r="H3" s="157">
        <v>4</v>
      </c>
      <c r="I3" s="154">
        <v>5</v>
      </c>
      <c r="J3" s="152">
        <v>6</v>
      </c>
      <c r="K3" s="156">
        <v>7</v>
      </c>
      <c r="L3" s="187" t="s">
        <v>164</v>
      </c>
      <c r="M3" s="3">
        <v>8</v>
      </c>
      <c r="N3" s="155">
        <v>9</v>
      </c>
      <c r="O3" s="155">
        <v>10</v>
      </c>
      <c r="P3" s="155">
        <v>11</v>
      </c>
      <c r="Q3" s="158">
        <v>12</v>
      </c>
      <c r="R3" s="188" t="s">
        <v>164</v>
      </c>
      <c r="S3" s="157">
        <v>1</v>
      </c>
      <c r="T3" s="154">
        <v>2</v>
      </c>
      <c r="U3" s="189">
        <v>3</v>
      </c>
      <c r="V3" s="190" t="s">
        <v>164</v>
      </c>
      <c r="W3" s="502"/>
      <c r="X3" s="504"/>
    </row>
    <row r="4" spans="1:24" s="40" customFormat="1" ht="39" customHeight="1" x14ac:dyDescent="0.2">
      <c r="A4" s="143"/>
      <c r="B4" s="505" t="s">
        <v>160</v>
      </c>
      <c r="C4" s="508" t="s">
        <v>161</v>
      </c>
      <c r="D4" s="509"/>
      <c r="E4" s="509"/>
      <c r="F4" s="509"/>
      <c r="G4" s="510"/>
      <c r="H4" s="166">
        <f>'４月'!F112</f>
        <v>47</v>
      </c>
      <c r="I4" s="160">
        <f>'５月'!F112</f>
        <v>79</v>
      </c>
      <c r="J4" s="160">
        <f>'６月'!F112</f>
        <v>98</v>
      </c>
      <c r="K4" s="181">
        <f>'７月'!F113</f>
        <v>67</v>
      </c>
      <c r="L4" s="193">
        <f>SUM(H4:K4)</f>
        <v>291</v>
      </c>
      <c r="M4" s="194">
        <f>'８月'!F112</f>
        <v>3</v>
      </c>
      <c r="N4" s="195">
        <f>'９月'!F112</f>
        <v>91</v>
      </c>
      <c r="O4" s="195">
        <f>'１０月'!F112</f>
        <v>104</v>
      </c>
      <c r="P4" s="195">
        <f>'１１月'!F112</f>
        <v>88</v>
      </c>
      <c r="Q4" s="196">
        <f>'１２月'!F113</f>
        <v>90</v>
      </c>
      <c r="R4" s="193">
        <f>SUM(M4:Q4)</f>
        <v>376</v>
      </c>
      <c r="S4" s="197">
        <f>'１月'!F112</f>
        <v>93</v>
      </c>
      <c r="T4" s="195">
        <f>'２月'!F112</f>
        <v>89</v>
      </c>
      <c r="U4" s="196">
        <f>'３月'!F122</f>
        <v>61</v>
      </c>
      <c r="V4" s="193">
        <f>SUM(S4:U4)</f>
        <v>243</v>
      </c>
      <c r="W4" s="175">
        <f>SUM(L4,R4,V4)</f>
        <v>910</v>
      </c>
      <c r="X4" s="179">
        <f>'３月'!F126</f>
        <v>57</v>
      </c>
    </row>
    <row r="5" spans="1:24" s="40" customFormat="1" ht="39" customHeight="1" x14ac:dyDescent="0.2">
      <c r="A5" s="143"/>
      <c r="B5" s="506"/>
      <c r="C5" s="511" t="s">
        <v>162</v>
      </c>
      <c r="D5" s="512"/>
      <c r="E5" s="512"/>
      <c r="F5" s="512"/>
      <c r="G5" s="513"/>
      <c r="H5" s="166">
        <f>'４月'!F113</f>
        <v>7</v>
      </c>
      <c r="I5" s="160">
        <f>'５月'!F113</f>
        <v>10</v>
      </c>
      <c r="J5" s="160">
        <f>'６月'!F113</f>
        <v>2</v>
      </c>
      <c r="K5" s="181">
        <f>'７月'!F114</f>
        <v>1</v>
      </c>
      <c r="L5" s="193">
        <f t="shared" ref="L5:L21" si="0">SUM(H5:K5)</f>
        <v>20</v>
      </c>
      <c r="M5" s="194">
        <f>'８月'!F113</f>
        <v>1</v>
      </c>
      <c r="N5" s="195">
        <f>'９月'!F113</f>
        <v>2</v>
      </c>
      <c r="O5" s="195">
        <f>'１０月'!F113</f>
        <v>5</v>
      </c>
      <c r="P5" s="195">
        <f>'１１月'!F113</f>
        <v>0</v>
      </c>
      <c r="Q5" s="196">
        <f>'１２月'!F114</f>
        <v>1</v>
      </c>
      <c r="R5" s="193">
        <f t="shared" ref="R5:R21" si="1">SUM(M5:Q5)</f>
        <v>9</v>
      </c>
      <c r="S5" s="197">
        <f>'１月'!F113</f>
        <v>1</v>
      </c>
      <c r="T5" s="195">
        <f>'２月'!F113</f>
        <v>1</v>
      </c>
      <c r="U5" s="196">
        <f>'３月'!F123</f>
        <v>3</v>
      </c>
      <c r="V5" s="193">
        <f t="shared" ref="V5:V21" si="2">SUM(S5:U5)</f>
        <v>5</v>
      </c>
      <c r="W5" s="175">
        <f t="shared" ref="W5:W21" si="3">SUM(L5,R5,V5)</f>
        <v>34</v>
      </c>
      <c r="X5" s="191"/>
    </row>
    <row r="6" spans="1:24" s="40" customFormat="1" ht="39" customHeight="1" thickBot="1" x14ac:dyDescent="0.25">
      <c r="A6" s="143"/>
      <c r="B6" s="507"/>
      <c r="C6" s="514" t="s">
        <v>163</v>
      </c>
      <c r="D6" s="515"/>
      <c r="E6" s="515"/>
      <c r="F6" s="515"/>
      <c r="G6" s="516"/>
      <c r="H6" s="169">
        <f>'４月'!F114</f>
        <v>0</v>
      </c>
      <c r="I6" s="170">
        <f>'５月'!F114</f>
        <v>0</v>
      </c>
      <c r="J6" s="170">
        <f>'６月'!F114</f>
        <v>0</v>
      </c>
      <c r="K6" s="182">
        <f>'７月'!F115</f>
        <v>0</v>
      </c>
      <c r="L6" s="198">
        <f t="shared" si="0"/>
        <v>0</v>
      </c>
      <c r="M6" s="199">
        <f>'８月'!F114</f>
        <v>0</v>
      </c>
      <c r="N6" s="200">
        <f>'９月'!F114</f>
        <v>0</v>
      </c>
      <c r="O6" s="200">
        <f>'１０月'!F114</f>
        <v>0</v>
      </c>
      <c r="P6" s="200">
        <f>'１１月'!F114</f>
        <v>0</v>
      </c>
      <c r="Q6" s="201">
        <f>'１２月'!F115</f>
        <v>0</v>
      </c>
      <c r="R6" s="198">
        <f t="shared" si="1"/>
        <v>0</v>
      </c>
      <c r="S6" s="202">
        <f>'１月'!F114</f>
        <v>0</v>
      </c>
      <c r="T6" s="200">
        <f>'２月'!F114</f>
        <v>0</v>
      </c>
      <c r="U6" s="201">
        <f>'３月'!F124</f>
        <v>0</v>
      </c>
      <c r="V6" s="198">
        <f t="shared" si="2"/>
        <v>0</v>
      </c>
      <c r="W6" s="176">
        <f t="shared" si="3"/>
        <v>0</v>
      </c>
      <c r="X6" s="192"/>
    </row>
    <row r="7" spans="1:24" s="40" customFormat="1" ht="39" customHeight="1" x14ac:dyDescent="0.2">
      <c r="A7" s="143"/>
      <c r="B7" s="517" t="s">
        <v>170</v>
      </c>
      <c r="C7" s="519" t="s">
        <v>161</v>
      </c>
      <c r="D7" s="520"/>
      <c r="E7" s="520"/>
      <c r="F7" s="520"/>
      <c r="G7" s="521"/>
      <c r="H7" s="171">
        <f>'４月'!G112</f>
        <v>65</v>
      </c>
      <c r="I7" s="172">
        <f>'５月'!G112</f>
        <v>91</v>
      </c>
      <c r="J7" s="172">
        <f>'６月'!G112</f>
        <v>102</v>
      </c>
      <c r="K7" s="183">
        <f>'７月'!G113</f>
        <v>69</v>
      </c>
      <c r="L7" s="203">
        <f t="shared" si="0"/>
        <v>327</v>
      </c>
      <c r="M7" s="204">
        <f>'８月'!G112</f>
        <v>3</v>
      </c>
      <c r="N7" s="205">
        <f>'９月'!G112</f>
        <v>95</v>
      </c>
      <c r="O7" s="205">
        <f>'１０月'!G112</f>
        <v>108</v>
      </c>
      <c r="P7" s="205">
        <f>'１１月'!G112</f>
        <v>92</v>
      </c>
      <c r="Q7" s="206">
        <f>'１２月'!G113</f>
        <v>92</v>
      </c>
      <c r="R7" s="203">
        <f t="shared" si="1"/>
        <v>390</v>
      </c>
      <c r="S7" s="207">
        <f>'１月'!G112</f>
        <v>97</v>
      </c>
      <c r="T7" s="205">
        <f>'２月'!G112</f>
        <v>93</v>
      </c>
      <c r="U7" s="206">
        <f>'３月'!G122</f>
        <v>61</v>
      </c>
      <c r="V7" s="203">
        <f t="shared" si="2"/>
        <v>251</v>
      </c>
      <c r="W7" s="177">
        <f t="shared" si="3"/>
        <v>968</v>
      </c>
      <c r="X7" s="180">
        <f>'３月'!G126</f>
        <v>55</v>
      </c>
    </row>
    <row r="8" spans="1:24" s="40" customFormat="1" ht="39" customHeight="1" x14ac:dyDescent="0.2">
      <c r="A8" s="143"/>
      <c r="B8" s="506"/>
      <c r="C8" s="511" t="s">
        <v>162</v>
      </c>
      <c r="D8" s="512"/>
      <c r="E8" s="512"/>
      <c r="F8" s="512"/>
      <c r="G8" s="513"/>
      <c r="H8" s="167">
        <f>'４月'!G113</f>
        <v>5</v>
      </c>
      <c r="I8" s="161">
        <f>'５月'!G113</f>
        <v>10</v>
      </c>
      <c r="J8" s="161">
        <f>'６月'!G113</f>
        <v>2</v>
      </c>
      <c r="K8" s="184">
        <f>'７月'!G114</f>
        <v>1</v>
      </c>
      <c r="L8" s="193">
        <f t="shared" si="0"/>
        <v>18</v>
      </c>
      <c r="M8" s="208">
        <f>'８月'!G113</f>
        <v>1</v>
      </c>
      <c r="N8" s="164">
        <f>'９月'!G113</f>
        <v>2</v>
      </c>
      <c r="O8" s="164">
        <f>'１０月'!G113</f>
        <v>5</v>
      </c>
      <c r="P8" s="164">
        <f>'１１月'!G113</f>
        <v>0</v>
      </c>
      <c r="Q8" s="209">
        <f>'１２月'!G114</f>
        <v>1</v>
      </c>
      <c r="R8" s="193">
        <f t="shared" si="1"/>
        <v>9</v>
      </c>
      <c r="S8" s="210">
        <f>'１月'!G113</f>
        <v>1</v>
      </c>
      <c r="T8" s="164">
        <f>'２月'!G113</f>
        <v>1</v>
      </c>
      <c r="U8" s="209">
        <f>'３月'!G123</f>
        <v>3</v>
      </c>
      <c r="V8" s="193">
        <f t="shared" si="2"/>
        <v>5</v>
      </c>
      <c r="W8" s="175">
        <f t="shared" si="3"/>
        <v>32</v>
      </c>
      <c r="X8" s="191"/>
    </row>
    <row r="9" spans="1:24" s="40" customFormat="1" ht="39" customHeight="1" thickBot="1" x14ac:dyDescent="0.25">
      <c r="A9" s="143"/>
      <c r="B9" s="518"/>
      <c r="C9" s="533" t="s">
        <v>163</v>
      </c>
      <c r="D9" s="534"/>
      <c r="E9" s="534"/>
      <c r="F9" s="534"/>
      <c r="G9" s="535"/>
      <c r="H9" s="168">
        <f>'４月'!G114</f>
        <v>0</v>
      </c>
      <c r="I9" s="165">
        <f>'５月'!G114</f>
        <v>0</v>
      </c>
      <c r="J9" s="165">
        <f>'６月'!G114</f>
        <v>0</v>
      </c>
      <c r="K9" s="185">
        <f>'７月'!G115</f>
        <v>0</v>
      </c>
      <c r="L9" s="211">
        <f t="shared" si="0"/>
        <v>0</v>
      </c>
      <c r="M9" s="212">
        <f>'８月'!G114</f>
        <v>0</v>
      </c>
      <c r="N9" s="213">
        <f>'９月'!G114</f>
        <v>0</v>
      </c>
      <c r="O9" s="213">
        <f>'１０月'!G114</f>
        <v>0</v>
      </c>
      <c r="P9" s="213">
        <f>'１１月'!G114</f>
        <v>0</v>
      </c>
      <c r="Q9" s="214">
        <f>'１２月'!G115</f>
        <v>0</v>
      </c>
      <c r="R9" s="211">
        <f t="shared" si="1"/>
        <v>0</v>
      </c>
      <c r="S9" s="215">
        <f>'１月'!G114</f>
        <v>0</v>
      </c>
      <c r="T9" s="213">
        <f>'２月'!G114</f>
        <v>0</v>
      </c>
      <c r="U9" s="214">
        <f>'３月'!G124</f>
        <v>0</v>
      </c>
      <c r="V9" s="211">
        <f t="shared" si="2"/>
        <v>0</v>
      </c>
      <c r="W9" s="178">
        <f t="shared" si="3"/>
        <v>0</v>
      </c>
      <c r="X9" s="192"/>
    </row>
    <row r="10" spans="1:24" s="40" customFormat="1" ht="39" customHeight="1" x14ac:dyDescent="0.2">
      <c r="A10" s="143"/>
      <c r="B10" s="505" t="s">
        <v>171</v>
      </c>
      <c r="C10" s="508" t="s">
        <v>161</v>
      </c>
      <c r="D10" s="509"/>
      <c r="E10" s="509"/>
      <c r="F10" s="509"/>
      <c r="G10" s="510"/>
      <c r="H10" s="166">
        <f>'４月'!H112</f>
        <v>66</v>
      </c>
      <c r="I10" s="160">
        <f>'５月'!H112</f>
        <v>94</v>
      </c>
      <c r="J10" s="160">
        <f>'６月'!H112</f>
        <v>106</v>
      </c>
      <c r="K10" s="181">
        <f>'７月'!H113</f>
        <v>70</v>
      </c>
      <c r="L10" s="193">
        <f t="shared" si="0"/>
        <v>336</v>
      </c>
      <c r="M10" s="194">
        <f>'８月'!H112</f>
        <v>3</v>
      </c>
      <c r="N10" s="195">
        <f>'９月'!H112</f>
        <v>98</v>
      </c>
      <c r="O10" s="195">
        <f>'１０月'!H112</f>
        <v>112</v>
      </c>
      <c r="P10" s="195">
        <f>'１１月'!H112</f>
        <v>99</v>
      </c>
      <c r="Q10" s="196">
        <f>'１２月'!H113</f>
        <v>98</v>
      </c>
      <c r="R10" s="193">
        <f t="shared" si="1"/>
        <v>410</v>
      </c>
      <c r="S10" s="197">
        <f>'１月'!H112</f>
        <v>103</v>
      </c>
      <c r="T10" s="195">
        <f>'２月'!H112</f>
        <v>96</v>
      </c>
      <c r="U10" s="196">
        <f>'３月'!H122</f>
        <v>61</v>
      </c>
      <c r="V10" s="193">
        <f t="shared" si="2"/>
        <v>260</v>
      </c>
      <c r="W10" s="175">
        <f t="shared" si="3"/>
        <v>1006</v>
      </c>
      <c r="X10" s="179">
        <f>'３月'!H126</f>
        <v>26</v>
      </c>
    </row>
    <row r="11" spans="1:24" s="40" customFormat="1" ht="39" customHeight="1" x14ac:dyDescent="0.2">
      <c r="A11" s="143"/>
      <c r="B11" s="506"/>
      <c r="C11" s="511" t="s">
        <v>162</v>
      </c>
      <c r="D11" s="512"/>
      <c r="E11" s="512"/>
      <c r="F11" s="512"/>
      <c r="G11" s="513"/>
      <c r="H11" s="167">
        <f>'４月'!H113</f>
        <v>6</v>
      </c>
      <c r="I11" s="161">
        <f>'５月'!H113</f>
        <v>9</v>
      </c>
      <c r="J11" s="161">
        <f>'６月'!H113</f>
        <v>2</v>
      </c>
      <c r="K11" s="184">
        <f>'７月'!H114</f>
        <v>1</v>
      </c>
      <c r="L11" s="193">
        <f t="shared" si="0"/>
        <v>18</v>
      </c>
      <c r="M11" s="208">
        <f>'８月'!H113</f>
        <v>1</v>
      </c>
      <c r="N11" s="164">
        <f>'９月'!H113</f>
        <v>2</v>
      </c>
      <c r="O11" s="164">
        <f>'１０月'!H113</f>
        <v>5</v>
      </c>
      <c r="P11" s="164">
        <f>'１１月'!H113</f>
        <v>0</v>
      </c>
      <c r="Q11" s="209">
        <f>'１２月'!H114</f>
        <v>1</v>
      </c>
      <c r="R11" s="193">
        <f t="shared" si="1"/>
        <v>9</v>
      </c>
      <c r="S11" s="210">
        <f>'１月'!H113</f>
        <v>1</v>
      </c>
      <c r="T11" s="164">
        <f>'２月'!H113</f>
        <v>1</v>
      </c>
      <c r="U11" s="209">
        <f>'３月'!H123</f>
        <v>3</v>
      </c>
      <c r="V11" s="193">
        <f t="shared" si="2"/>
        <v>5</v>
      </c>
      <c r="W11" s="175">
        <f t="shared" si="3"/>
        <v>32</v>
      </c>
      <c r="X11" s="191"/>
    </row>
    <row r="12" spans="1:24" s="40" customFormat="1" ht="39" customHeight="1" thickBot="1" x14ac:dyDescent="0.25">
      <c r="A12" s="143"/>
      <c r="B12" s="507"/>
      <c r="C12" s="514" t="s">
        <v>163</v>
      </c>
      <c r="D12" s="515"/>
      <c r="E12" s="515"/>
      <c r="F12" s="515"/>
      <c r="G12" s="516"/>
      <c r="H12" s="173">
        <f>'４月'!H114</f>
        <v>0</v>
      </c>
      <c r="I12" s="174">
        <f>'５月'!H114</f>
        <v>0</v>
      </c>
      <c r="J12" s="174">
        <f>'６月'!H114</f>
        <v>0</v>
      </c>
      <c r="K12" s="186">
        <f>'７月'!H115</f>
        <v>0</v>
      </c>
      <c r="L12" s="198">
        <f t="shared" si="0"/>
        <v>0</v>
      </c>
      <c r="M12" s="216">
        <f>'８月'!H114</f>
        <v>0</v>
      </c>
      <c r="N12" s="217">
        <f>'９月'!H114</f>
        <v>0</v>
      </c>
      <c r="O12" s="217">
        <f>'１０月'!H114</f>
        <v>0</v>
      </c>
      <c r="P12" s="217">
        <f>'１１月'!H114</f>
        <v>0</v>
      </c>
      <c r="Q12" s="218">
        <f>'１２月'!H115</f>
        <v>0</v>
      </c>
      <c r="R12" s="198">
        <f t="shared" si="1"/>
        <v>0</v>
      </c>
      <c r="S12" s="219">
        <f>'１月'!H114</f>
        <v>0</v>
      </c>
      <c r="T12" s="217">
        <f>'２月'!H114</f>
        <v>0</v>
      </c>
      <c r="U12" s="218">
        <f>'３月'!H124</f>
        <v>0</v>
      </c>
      <c r="V12" s="198">
        <f t="shared" si="2"/>
        <v>0</v>
      </c>
      <c r="W12" s="176">
        <f t="shared" si="3"/>
        <v>0</v>
      </c>
      <c r="X12" s="192"/>
    </row>
    <row r="13" spans="1:24" s="40" customFormat="1" ht="39" customHeight="1" x14ac:dyDescent="0.2">
      <c r="A13" s="143"/>
      <c r="B13" s="517" t="s">
        <v>172</v>
      </c>
      <c r="C13" s="519" t="s">
        <v>161</v>
      </c>
      <c r="D13" s="520"/>
      <c r="E13" s="520"/>
      <c r="F13" s="520"/>
      <c r="G13" s="521"/>
      <c r="H13" s="171">
        <f>'４月'!I112</f>
        <v>68</v>
      </c>
      <c r="I13" s="172">
        <f>'５月'!I112</f>
        <v>96</v>
      </c>
      <c r="J13" s="172">
        <f>'６月'!I112</f>
        <v>109</v>
      </c>
      <c r="K13" s="183">
        <f>'７月'!I113</f>
        <v>72</v>
      </c>
      <c r="L13" s="203">
        <f t="shared" si="0"/>
        <v>345</v>
      </c>
      <c r="M13" s="204">
        <f>'８月'!I112</f>
        <v>3</v>
      </c>
      <c r="N13" s="205">
        <f>'９月'!I112</f>
        <v>102</v>
      </c>
      <c r="O13" s="205">
        <f>'１０月'!I112</f>
        <v>116</v>
      </c>
      <c r="P13" s="205">
        <f>'１１月'!I112</f>
        <v>103</v>
      </c>
      <c r="Q13" s="206">
        <f>'１２月'!I113</f>
        <v>100</v>
      </c>
      <c r="R13" s="203">
        <f t="shared" si="1"/>
        <v>424</v>
      </c>
      <c r="S13" s="207">
        <f>'１月'!I112</f>
        <v>107</v>
      </c>
      <c r="T13" s="205">
        <f>'２月'!I112</f>
        <v>100</v>
      </c>
      <c r="U13" s="206">
        <f>'３月'!I122</f>
        <v>61</v>
      </c>
      <c r="V13" s="203">
        <f t="shared" si="2"/>
        <v>268</v>
      </c>
      <c r="W13" s="177">
        <f t="shared" si="3"/>
        <v>1037</v>
      </c>
      <c r="X13" s="180">
        <f>'３月'!I126</f>
        <v>22</v>
      </c>
    </row>
    <row r="14" spans="1:24" s="40" customFormat="1" ht="39" customHeight="1" x14ac:dyDescent="0.2">
      <c r="A14" s="143"/>
      <c r="B14" s="506"/>
      <c r="C14" s="511" t="s">
        <v>162</v>
      </c>
      <c r="D14" s="512"/>
      <c r="E14" s="512"/>
      <c r="F14" s="512"/>
      <c r="G14" s="513"/>
      <c r="H14" s="167">
        <f>'４月'!I113</f>
        <v>5</v>
      </c>
      <c r="I14" s="161">
        <f>'５月'!I113</f>
        <v>10</v>
      </c>
      <c r="J14" s="161">
        <f>'６月'!I113</f>
        <v>2</v>
      </c>
      <c r="K14" s="184">
        <f>'７月'!I114</f>
        <v>1</v>
      </c>
      <c r="L14" s="193">
        <f t="shared" si="0"/>
        <v>18</v>
      </c>
      <c r="M14" s="208">
        <f>'８月'!I113</f>
        <v>1</v>
      </c>
      <c r="N14" s="164">
        <f>'９月'!I113</f>
        <v>2</v>
      </c>
      <c r="O14" s="164">
        <f>'１０月'!I113</f>
        <v>5</v>
      </c>
      <c r="P14" s="164">
        <f>'１１月'!I113</f>
        <v>0</v>
      </c>
      <c r="Q14" s="209">
        <f>'１２月'!I114</f>
        <v>1</v>
      </c>
      <c r="R14" s="193">
        <f t="shared" si="1"/>
        <v>9</v>
      </c>
      <c r="S14" s="210">
        <f>'１月'!I113</f>
        <v>1</v>
      </c>
      <c r="T14" s="164">
        <f>'２月'!I113</f>
        <v>1</v>
      </c>
      <c r="U14" s="209">
        <f>'３月'!I123</f>
        <v>3</v>
      </c>
      <c r="V14" s="193">
        <f t="shared" si="2"/>
        <v>5</v>
      </c>
      <c r="W14" s="175">
        <f t="shared" si="3"/>
        <v>32</v>
      </c>
      <c r="X14" s="191"/>
    </row>
    <row r="15" spans="1:24" s="40" customFormat="1" ht="39" customHeight="1" thickBot="1" x14ac:dyDescent="0.25">
      <c r="A15" s="143"/>
      <c r="B15" s="518"/>
      <c r="C15" s="533" t="s">
        <v>163</v>
      </c>
      <c r="D15" s="534"/>
      <c r="E15" s="534"/>
      <c r="F15" s="534"/>
      <c r="G15" s="535"/>
      <c r="H15" s="168">
        <f>'４月'!I114</f>
        <v>0</v>
      </c>
      <c r="I15" s="165">
        <f>'５月'!I114</f>
        <v>0</v>
      </c>
      <c r="J15" s="165">
        <f>'６月'!I114</f>
        <v>0</v>
      </c>
      <c r="K15" s="185">
        <f>'７月'!I115</f>
        <v>0</v>
      </c>
      <c r="L15" s="211">
        <f t="shared" si="0"/>
        <v>0</v>
      </c>
      <c r="M15" s="212">
        <f>'８月'!I114</f>
        <v>0</v>
      </c>
      <c r="N15" s="213">
        <f>'９月'!I114</f>
        <v>0</v>
      </c>
      <c r="O15" s="213">
        <f>'１０月'!I114</f>
        <v>0</v>
      </c>
      <c r="P15" s="213">
        <f>'１１月'!I114</f>
        <v>0</v>
      </c>
      <c r="Q15" s="214">
        <f>'１２月'!I115</f>
        <v>0</v>
      </c>
      <c r="R15" s="211">
        <f t="shared" si="1"/>
        <v>0</v>
      </c>
      <c r="S15" s="215">
        <f>'１月'!I114</f>
        <v>0</v>
      </c>
      <c r="T15" s="213">
        <f>'２月'!I114</f>
        <v>0</v>
      </c>
      <c r="U15" s="214">
        <f>'３月'!I124</f>
        <v>0</v>
      </c>
      <c r="V15" s="211">
        <f t="shared" si="2"/>
        <v>0</v>
      </c>
      <c r="W15" s="178">
        <f t="shared" si="3"/>
        <v>0</v>
      </c>
      <c r="X15" s="192"/>
    </row>
    <row r="16" spans="1:24" s="40" customFormat="1" ht="39" customHeight="1" x14ac:dyDescent="0.2">
      <c r="A16" s="143"/>
      <c r="B16" s="505" t="s">
        <v>173</v>
      </c>
      <c r="C16" s="508" t="s">
        <v>161</v>
      </c>
      <c r="D16" s="509"/>
      <c r="E16" s="509"/>
      <c r="F16" s="509"/>
      <c r="G16" s="510"/>
      <c r="H16" s="166">
        <f>'４月'!J112</f>
        <v>66</v>
      </c>
      <c r="I16" s="160">
        <f>'５月'!J112</f>
        <v>96</v>
      </c>
      <c r="J16" s="160">
        <f>'６月'!J112</f>
        <v>109</v>
      </c>
      <c r="K16" s="181">
        <f>'７月'!J113</f>
        <v>72</v>
      </c>
      <c r="L16" s="193">
        <f t="shared" si="0"/>
        <v>343</v>
      </c>
      <c r="M16" s="194">
        <f>'８月'!J112</f>
        <v>3</v>
      </c>
      <c r="N16" s="195">
        <f>'９月'!J112</f>
        <v>102</v>
      </c>
      <c r="O16" s="195">
        <f>'１０月'!J112</f>
        <v>116</v>
      </c>
      <c r="P16" s="195">
        <f>'１１月'!J112</f>
        <v>103</v>
      </c>
      <c r="Q16" s="196">
        <f>'１２月'!J113</f>
        <v>100</v>
      </c>
      <c r="R16" s="193">
        <f t="shared" si="1"/>
        <v>424</v>
      </c>
      <c r="S16" s="197">
        <f>'１月'!J112</f>
        <v>107</v>
      </c>
      <c r="T16" s="195">
        <f>'２月'!J112</f>
        <v>100</v>
      </c>
      <c r="U16" s="196">
        <f>'３月'!J122</f>
        <v>61</v>
      </c>
      <c r="V16" s="193">
        <f t="shared" si="2"/>
        <v>268</v>
      </c>
      <c r="W16" s="175">
        <f t="shared" si="3"/>
        <v>1035</v>
      </c>
      <c r="X16" s="179">
        <f>'３月'!J126</f>
        <v>20</v>
      </c>
    </row>
    <row r="17" spans="1:24" s="40" customFormat="1" ht="39" customHeight="1" x14ac:dyDescent="0.2">
      <c r="A17" s="143"/>
      <c r="B17" s="506"/>
      <c r="C17" s="511" t="s">
        <v>162</v>
      </c>
      <c r="D17" s="512"/>
      <c r="E17" s="512"/>
      <c r="F17" s="512"/>
      <c r="G17" s="513"/>
      <c r="H17" s="167">
        <f>'４月'!J113</f>
        <v>7</v>
      </c>
      <c r="I17" s="161">
        <f>'５月'!J113</f>
        <v>10</v>
      </c>
      <c r="J17" s="161">
        <f>'６月'!J113</f>
        <v>2</v>
      </c>
      <c r="K17" s="184">
        <f>'７月'!J114</f>
        <v>1</v>
      </c>
      <c r="L17" s="193">
        <f t="shared" si="0"/>
        <v>20</v>
      </c>
      <c r="M17" s="208">
        <f>'８月'!J113</f>
        <v>1</v>
      </c>
      <c r="N17" s="164">
        <f>'９月'!J113</f>
        <v>2</v>
      </c>
      <c r="O17" s="164">
        <f>'１０月'!J113</f>
        <v>5</v>
      </c>
      <c r="P17" s="164">
        <f>'１１月'!J113</f>
        <v>0</v>
      </c>
      <c r="Q17" s="209">
        <f>'１２月'!J114</f>
        <v>1</v>
      </c>
      <c r="R17" s="193">
        <f t="shared" si="1"/>
        <v>9</v>
      </c>
      <c r="S17" s="210">
        <f>'１月'!J113</f>
        <v>1</v>
      </c>
      <c r="T17" s="164">
        <f>'２月'!J113</f>
        <v>1</v>
      </c>
      <c r="U17" s="209">
        <f>'３月'!J123</f>
        <v>3</v>
      </c>
      <c r="V17" s="193">
        <f t="shared" si="2"/>
        <v>5</v>
      </c>
      <c r="W17" s="175">
        <f t="shared" si="3"/>
        <v>34</v>
      </c>
      <c r="X17" s="191"/>
    </row>
    <row r="18" spans="1:24" s="40" customFormat="1" ht="39" customHeight="1" thickBot="1" x14ac:dyDescent="0.25">
      <c r="A18" s="143"/>
      <c r="B18" s="507"/>
      <c r="C18" s="514" t="s">
        <v>163</v>
      </c>
      <c r="D18" s="515"/>
      <c r="E18" s="515"/>
      <c r="F18" s="515"/>
      <c r="G18" s="516"/>
      <c r="H18" s="173">
        <f>'４月'!J114</f>
        <v>0</v>
      </c>
      <c r="I18" s="174">
        <f>'５月'!J114</f>
        <v>0</v>
      </c>
      <c r="J18" s="174">
        <f>'６月'!J114</f>
        <v>0</v>
      </c>
      <c r="K18" s="186">
        <f>'７月'!J115</f>
        <v>0</v>
      </c>
      <c r="L18" s="198">
        <f t="shared" si="0"/>
        <v>0</v>
      </c>
      <c r="M18" s="216">
        <f>'８月'!J114</f>
        <v>0</v>
      </c>
      <c r="N18" s="217">
        <f>'９月'!J114</f>
        <v>0</v>
      </c>
      <c r="O18" s="217">
        <f>'１０月'!J114</f>
        <v>0</v>
      </c>
      <c r="P18" s="217">
        <f>'１１月'!J114</f>
        <v>0</v>
      </c>
      <c r="Q18" s="218">
        <f>'１２月'!J115</f>
        <v>0</v>
      </c>
      <c r="R18" s="198">
        <f t="shared" si="1"/>
        <v>0</v>
      </c>
      <c r="S18" s="219">
        <f>'１月'!J114</f>
        <v>0</v>
      </c>
      <c r="T18" s="217">
        <f>'２月'!J114</f>
        <v>0</v>
      </c>
      <c r="U18" s="218">
        <f>'３月'!J124</f>
        <v>0</v>
      </c>
      <c r="V18" s="198">
        <f t="shared" si="2"/>
        <v>0</v>
      </c>
      <c r="W18" s="176">
        <f t="shared" si="3"/>
        <v>0</v>
      </c>
      <c r="X18" s="192"/>
    </row>
    <row r="19" spans="1:24" s="40" customFormat="1" ht="39" customHeight="1" x14ac:dyDescent="0.2">
      <c r="A19" s="143"/>
      <c r="B19" s="517" t="s">
        <v>174</v>
      </c>
      <c r="C19" s="519" t="s">
        <v>161</v>
      </c>
      <c r="D19" s="520"/>
      <c r="E19" s="520"/>
      <c r="F19" s="520"/>
      <c r="G19" s="521"/>
      <c r="H19" s="171">
        <f>'４月'!K112</f>
        <v>66</v>
      </c>
      <c r="I19" s="172">
        <f>'５月'!K112</f>
        <v>97</v>
      </c>
      <c r="J19" s="172">
        <f>'６月'!K112</f>
        <v>109</v>
      </c>
      <c r="K19" s="183">
        <f>'７月'!K113</f>
        <v>72</v>
      </c>
      <c r="L19" s="203">
        <f t="shared" si="0"/>
        <v>344</v>
      </c>
      <c r="M19" s="204">
        <f>'８月'!K112</f>
        <v>3</v>
      </c>
      <c r="N19" s="205">
        <f>'９月'!K112</f>
        <v>102</v>
      </c>
      <c r="O19" s="205">
        <f>'１０月'!K112</f>
        <v>116</v>
      </c>
      <c r="P19" s="205">
        <f>'１１月'!K112</f>
        <v>102</v>
      </c>
      <c r="Q19" s="206">
        <f>'１２月'!K113</f>
        <v>100</v>
      </c>
      <c r="R19" s="203">
        <f t="shared" si="1"/>
        <v>423</v>
      </c>
      <c r="S19" s="207">
        <f>'１月'!K112</f>
        <v>107</v>
      </c>
      <c r="T19" s="205">
        <f>'２月'!K112</f>
        <v>100</v>
      </c>
      <c r="U19" s="206">
        <f>'３月'!K122</f>
        <v>59</v>
      </c>
      <c r="V19" s="203">
        <f t="shared" si="2"/>
        <v>266</v>
      </c>
      <c r="W19" s="177">
        <f t="shared" si="3"/>
        <v>1033</v>
      </c>
      <c r="X19" s="180">
        <f>'３月'!K126</f>
        <v>18</v>
      </c>
    </row>
    <row r="20" spans="1:24" s="40" customFormat="1" ht="39" customHeight="1" x14ac:dyDescent="0.2">
      <c r="A20" s="143"/>
      <c r="B20" s="506"/>
      <c r="C20" s="511" t="s">
        <v>162</v>
      </c>
      <c r="D20" s="512"/>
      <c r="E20" s="512"/>
      <c r="F20" s="512"/>
      <c r="G20" s="513"/>
      <c r="H20" s="167">
        <f>'４月'!K113</f>
        <v>7</v>
      </c>
      <c r="I20" s="161">
        <f>'５月'!K113</f>
        <v>9</v>
      </c>
      <c r="J20" s="161">
        <f>'６月'!K113</f>
        <v>2</v>
      </c>
      <c r="K20" s="184">
        <f>'７月'!K114</f>
        <v>1</v>
      </c>
      <c r="L20" s="193">
        <f t="shared" si="0"/>
        <v>19</v>
      </c>
      <c r="M20" s="208">
        <f>'８月'!K113</f>
        <v>1</v>
      </c>
      <c r="N20" s="164">
        <f>'９月'!K113</f>
        <v>2</v>
      </c>
      <c r="O20" s="164">
        <f>'１０月'!K113</f>
        <v>5</v>
      </c>
      <c r="P20" s="164">
        <f>'１１月'!K113</f>
        <v>0</v>
      </c>
      <c r="Q20" s="209">
        <f>'１２月'!K114</f>
        <v>1</v>
      </c>
      <c r="R20" s="193">
        <f t="shared" si="1"/>
        <v>9</v>
      </c>
      <c r="S20" s="210">
        <f>'１月'!K113</f>
        <v>1</v>
      </c>
      <c r="T20" s="164">
        <f>'２月'!K113</f>
        <v>1</v>
      </c>
      <c r="U20" s="209">
        <f>'３月'!K123</f>
        <v>4</v>
      </c>
      <c r="V20" s="193">
        <f t="shared" si="2"/>
        <v>6</v>
      </c>
      <c r="W20" s="175">
        <f t="shared" si="3"/>
        <v>34</v>
      </c>
      <c r="X20" s="191"/>
    </row>
    <row r="21" spans="1:24" s="40" customFormat="1" ht="39" customHeight="1" thickBot="1" x14ac:dyDescent="0.25">
      <c r="A21" s="143"/>
      <c r="B21" s="518"/>
      <c r="C21" s="533" t="s">
        <v>163</v>
      </c>
      <c r="D21" s="534"/>
      <c r="E21" s="534"/>
      <c r="F21" s="534"/>
      <c r="G21" s="535"/>
      <c r="H21" s="168">
        <f>'４月'!K114</f>
        <v>0</v>
      </c>
      <c r="I21" s="165">
        <f>'５月'!K114</f>
        <v>0</v>
      </c>
      <c r="J21" s="165">
        <f>'６月'!K114</f>
        <v>0</v>
      </c>
      <c r="K21" s="185">
        <f>'７月'!K115</f>
        <v>0</v>
      </c>
      <c r="L21" s="211">
        <f t="shared" si="0"/>
        <v>0</v>
      </c>
      <c r="M21" s="212">
        <f>'８月'!K114</f>
        <v>0</v>
      </c>
      <c r="N21" s="213">
        <f>'９月'!K114</f>
        <v>0</v>
      </c>
      <c r="O21" s="213">
        <f>'１０月'!K114</f>
        <v>0</v>
      </c>
      <c r="P21" s="213">
        <f>'１１月'!K114</f>
        <v>0</v>
      </c>
      <c r="Q21" s="214">
        <f>'１２月'!K115</f>
        <v>0</v>
      </c>
      <c r="R21" s="211">
        <f t="shared" si="1"/>
        <v>0</v>
      </c>
      <c r="S21" s="215">
        <f>'１月'!K114</f>
        <v>0</v>
      </c>
      <c r="T21" s="213">
        <f>'２月'!K114</f>
        <v>0</v>
      </c>
      <c r="U21" s="214">
        <f>'３月'!K124</f>
        <v>0</v>
      </c>
      <c r="V21" s="211">
        <f t="shared" si="2"/>
        <v>0</v>
      </c>
      <c r="W21" s="178">
        <f t="shared" si="3"/>
        <v>0</v>
      </c>
      <c r="X21" s="192"/>
    </row>
    <row r="22" spans="1:24" s="40" customFormat="1" ht="12.9" customHeight="1" x14ac:dyDescent="0.2">
      <c r="A22" s="143"/>
      <c r="B22" s="142"/>
      <c r="C22" s="46"/>
      <c r="D22" s="532"/>
      <c r="E22" s="526"/>
      <c r="F22" s="532"/>
      <c r="G22" s="532"/>
      <c r="H22" s="153"/>
      <c r="I22" s="153"/>
      <c r="J22" s="151"/>
      <c r="K22" s="151"/>
      <c r="L22" s="153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62"/>
      <c r="X22" s="151"/>
    </row>
    <row r="23" spans="1:24" s="40" customFormat="1" ht="12.9" customHeight="1" x14ac:dyDescent="0.2">
      <c r="A23" s="143"/>
      <c r="B23" s="142"/>
      <c r="C23" s="46"/>
      <c r="D23" s="532"/>
      <c r="E23" s="526"/>
      <c r="F23" s="532"/>
      <c r="G23" s="532"/>
      <c r="H23" s="150"/>
      <c r="I23" s="150"/>
      <c r="J23" s="148"/>
      <c r="K23" s="148"/>
      <c r="L23" s="144"/>
      <c r="M23" s="148"/>
      <c r="N23" s="149"/>
      <c r="O23" s="149"/>
      <c r="P23" s="149"/>
      <c r="Q23" s="149"/>
      <c r="R23" s="149"/>
      <c r="S23" s="150"/>
      <c r="T23" s="150"/>
      <c r="U23" s="150"/>
      <c r="V23" s="148"/>
      <c r="W23" s="147"/>
      <c r="X23" s="148"/>
    </row>
    <row r="24" spans="1:24" s="40" customFormat="1" ht="12.9" customHeight="1" x14ac:dyDescent="0.2">
      <c r="A24" s="143"/>
      <c r="B24" s="142"/>
      <c r="C24" s="46"/>
      <c r="D24" s="532"/>
      <c r="E24" s="526"/>
      <c r="F24" s="532"/>
      <c r="G24" s="532"/>
      <c r="H24" s="150"/>
      <c r="I24" s="150"/>
      <c r="J24" s="148"/>
      <c r="K24" s="148"/>
      <c r="L24" s="144"/>
      <c r="M24" s="148"/>
      <c r="N24" s="150"/>
      <c r="O24" s="150"/>
      <c r="P24" s="150"/>
      <c r="Q24" s="150"/>
      <c r="R24" s="150"/>
      <c r="S24" s="150"/>
      <c r="T24" s="150"/>
      <c r="U24" s="150"/>
      <c r="V24" s="148"/>
      <c r="W24" s="147"/>
      <c r="X24" s="148"/>
    </row>
    <row r="25" spans="1:24" s="40" customFormat="1" ht="12.9" customHeight="1" x14ac:dyDescent="0.2">
      <c r="A25" s="143"/>
      <c r="B25" s="142"/>
      <c r="C25" s="46"/>
      <c r="D25" s="532"/>
      <c r="E25" s="526"/>
      <c r="F25" s="532"/>
      <c r="G25" s="532"/>
      <c r="H25" s="150"/>
      <c r="I25" s="150"/>
      <c r="J25" s="148"/>
      <c r="K25" s="148"/>
      <c r="L25" s="144"/>
      <c r="M25" s="148"/>
      <c r="N25" s="150"/>
      <c r="O25" s="150"/>
      <c r="P25" s="150"/>
      <c r="Q25" s="150"/>
      <c r="R25" s="150"/>
      <c r="S25" s="150"/>
      <c r="T25" s="150"/>
      <c r="U25" s="150"/>
      <c r="V25" s="148"/>
      <c r="W25" s="147"/>
      <c r="X25" s="148"/>
    </row>
    <row r="26" spans="1:24" s="40" customFormat="1" ht="12.9" customHeight="1" x14ac:dyDescent="0.2">
      <c r="A26" s="143"/>
      <c r="B26" s="142"/>
      <c r="C26" s="142"/>
      <c r="D26" s="142"/>
      <c r="E26" s="142"/>
      <c r="F26" s="142"/>
      <c r="G26" s="142"/>
      <c r="H26" s="148"/>
      <c r="I26" s="148"/>
      <c r="J26" s="148"/>
      <c r="K26" s="148"/>
      <c r="L26" s="148"/>
      <c r="M26" s="148"/>
      <c r="N26" s="150"/>
      <c r="O26" s="150"/>
      <c r="P26" s="150"/>
      <c r="Q26" s="150"/>
      <c r="R26" s="150"/>
      <c r="S26" s="150"/>
      <c r="T26" s="150"/>
      <c r="U26" s="150"/>
      <c r="V26" s="148"/>
      <c r="W26" s="147"/>
      <c r="X26" s="148"/>
    </row>
    <row r="27" spans="1:24" s="142" customFormat="1" ht="12.9" customHeight="1" x14ac:dyDescent="0.2">
      <c r="A27" s="143"/>
      <c r="H27" s="148"/>
      <c r="I27" s="148"/>
      <c r="J27" s="148"/>
      <c r="K27" s="148"/>
      <c r="L27" s="148"/>
      <c r="M27" s="148"/>
      <c r="N27" s="150"/>
      <c r="O27" s="150"/>
      <c r="P27" s="150"/>
      <c r="Q27" s="150"/>
      <c r="R27" s="150"/>
      <c r="S27" s="150"/>
      <c r="T27" s="150"/>
      <c r="U27" s="150"/>
      <c r="V27" s="148"/>
      <c r="W27" s="148"/>
      <c r="X27" s="148"/>
    </row>
    <row r="28" spans="1:24" s="40" customFormat="1" ht="12.9" customHeight="1" x14ac:dyDescent="0.2">
      <c r="A28" s="143"/>
      <c r="B28" s="142"/>
      <c r="C28" s="142"/>
      <c r="D28" s="142"/>
      <c r="E28" s="142"/>
      <c r="F28" s="142"/>
      <c r="G28" s="142"/>
      <c r="H28" s="148"/>
      <c r="I28" s="148"/>
      <c r="J28" s="148"/>
      <c r="K28" s="148"/>
      <c r="L28" s="148"/>
      <c r="M28" s="148"/>
      <c r="N28" s="150"/>
      <c r="O28" s="150"/>
      <c r="P28" s="150"/>
      <c r="Q28" s="150"/>
      <c r="R28" s="150"/>
      <c r="S28" s="150"/>
      <c r="T28" s="150"/>
      <c r="U28" s="150"/>
      <c r="V28" s="148"/>
      <c r="W28" s="147"/>
      <c r="X28" s="148"/>
    </row>
    <row r="29" spans="1:24" s="40" customFormat="1" ht="12.9" customHeight="1" x14ac:dyDescent="0.2">
      <c r="A29" s="143"/>
      <c r="B29" s="142"/>
      <c r="C29" s="142"/>
      <c r="D29" s="142"/>
      <c r="E29" s="142"/>
      <c r="F29" s="142"/>
      <c r="G29" s="142"/>
      <c r="H29" s="148"/>
      <c r="I29" s="148"/>
      <c r="J29" s="148"/>
      <c r="K29" s="148"/>
      <c r="L29" s="148"/>
      <c r="M29" s="148"/>
      <c r="N29" s="150"/>
      <c r="O29" s="150"/>
      <c r="P29" s="150"/>
      <c r="Q29" s="150"/>
      <c r="R29" s="150"/>
      <c r="S29" s="150"/>
      <c r="T29" s="150"/>
      <c r="U29" s="150"/>
      <c r="V29" s="148"/>
      <c r="W29" s="147"/>
      <c r="X29" s="148"/>
    </row>
    <row r="30" spans="1:24" s="40" customFormat="1" ht="12.9" customHeight="1" x14ac:dyDescent="0.2">
      <c r="A30" s="143"/>
      <c r="B30" s="142"/>
      <c r="C30" s="142"/>
      <c r="D30" s="142"/>
      <c r="E30" s="142"/>
      <c r="F30" s="142"/>
      <c r="G30" s="142"/>
      <c r="H30" s="148"/>
      <c r="I30" s="148"/>
      <c r="J30" s="148"/>
      <c r="K30" s="148"/>
      <c r="L30" s="148"/>
      <c r="M30" s="148"/>
      <c r="N30" s="150"/>
      <c r="O30" s="150"/>
      <c r="P30" s="150"/>
      <c r="Q30" s="150"/>
      <c r="R30" s="150"/>
      <c r="S30" s="150"/>
      <c r="T30" s="150"/>
      <c r="U30" s="150"/>
      <c r="V30" s="148"/>
      <c r="W30" s="147"/>
      <c r="X30" s="148"/>
    </row>
    <row r="31" spans="1:24" s="40" customFormat="1" ht="12.9" customHeight="1" x14ac:dyDescent="0.2">
      <c r="A31" s="143"/>
      <c r="B31" s="142"/>
      <c r="C31" s="142"/>
      <c r="D31" s="142"/>
      <c r="E31" s="142"/>
      <c r="F31" s="142"/>
      <c r="G31" s="142"/>
      <c r="H31" s="148"/>
      <c r="I31" s="148"/>
      <c r="J31" s="148"/>
      <c r="K31" s="148"/>
      <c r="L31" s="148"/>
      <c r="M31" s="148"/>
      <c r="N31" s="149"/>
      <c r="O31" s="150"/>
      <c r="P31" s="150"/>
      <c r="Q31" s="150"/>
      <c r="R31" s="150"/>
      <c r="S31" s="150"/>
      <c r="T31" s="150"/>
      <c r="U31" s="150"/>
      <c r="V31" s="148"/>
      <c r="W31" s="147"/>
      <c r="X31" s="148"/>
    </row>
    <row r="32" spans="1:24" s="40" customFormat="1" ht="12.9" customHeight="1" x14ac:dyDescent="0.2">
      <c r="A32" s="143"/>
      <c r="B32" s="142"/>
      <c r="C32" s="142"/>
      <c r="D32" s="142"/>
      <c r="E32" s="142"/>
      <c r="F32" s="142"/>
      <c r="G32" s="142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7"/>
      <c r="X32" s="148"/>
    </row>
    <row r="33" spans="1:24" s="40" customFormat="1" ht="12.9" customHeight="1" x14ac:dyDescent="0.2">
      <c r="A33" s="143"/>
      <c r="B33" s="142"/>
      <c r="C33" s="142"/>
      <c r="D33" s="142"/>
      <c r="E33" s="142"/>
      <c r="F33" s="142"/>
      <c r="G33" s="142"/>
      <c r="H33" s="148"/>
      <c r="I33" s="148"/>
      <c r="J33" s="148"/>
      <c r="K33" s="148"/>
      <c r="L33" s="148"/>
      <c r="M33" s="148"/>
      <c r="N33" s="149"/>
      <c r="O33" s="149"/>
      <c r="P33" s="149"/>
      <c r="Q33" s="149"/>
      <c r="R33" s="149"/>
      <c r="S33" s="150"/>
      <c r="T33" s="150"/>
      <c r="U33" s="150"/>
      <c r="V33" s="148"/>
      <c r="W33" s="147"/>
      <c r="X33" s="148"/>
    </row>
    <row r="34" spans="1:24" s="40" customFormat="1" ht="12.9" customHeight="1" x14ac:dyDescent="0.2">
      <c r="A34" s="143"/>
      <c r="B34" s="142"/>
      <c r="C34" s="142"/>
      <c r="D34" s="142"/>
      <c r="E34" s="142"/>
      <c r="F34" s="142"/>
      <c r="G34" s="142"/>
      <c r="H34" s="148"/>
      <c r="I34" s="148"/>
      <c r="J34" s="148"/>
      <c r="K34" s="148"/>
      <c r="L34" s="148"/>
      <c r="M34" s="148"/>
      <c r="N34" s="150"/>
      <c r="O34" s="150"/>
      <c r="P34" s="150"/>
      <c r="Q34" s="150"/>
      <c r="R34" s="150"/>
      <c r="S34" s="150"/>
      <c r="T34" s="150"/>
      <c r="U34" s="150"/>
      <c r="V34" s="148"/>
      <c r="W34" s="147"/>
      <c r="X34" s="148"/>
    </row>
    <row r="35" spans="1:24" s="40" customFormat="1" ht="12.9" customHeight="1" x14ac:dyDescent="0.2">
      <c r="A35" s="143"/>
      <c r="B35" s="142"/>
      <c r="C35" s="142"/>
      <c r="D35" s="142"/>
      <c r="E35" s="142"/>
      <c r="F35" s="142"/>
      <c r="G35" s="142"/>
      <c r="H35" s="148"/>
      <c r="I35" s="148"/>
      <c r="J35" s="148"/>
      <c r="K35" s="148"/>
      <c r="L35" s="148"/>
      <c r="M35" s="148"/>
      <c r="N35" s="150"/>
      <c r="O35" s="150"/>
      <c r="P35" s="150"/>
      <c r="Q35" s="150"/>
      <c r="R35" s="150"/>
      <c r="S35" s="150"/>
      <c r="T35" s="150"/>
      <c r="U35" s="150"/>
      <c r="V35" s="148"/>
      <c r="W35" s="147"/>
      <c r="X35" s="148"/>
    </row>
    <row r="36" spans="1:24" s="40" customFormat="1" x14ac:dyDescent="0.2">
      <c r="A36" s="143"/>
      <c r="B36" s="142"/>
      <c r="C36" s="142"/>
      <c r="D36" s="142"/>
      <c r="E36" s="142"/>
      <c r="F36" s="142"/>
      <c r="G36" s="142"/>
      <c r="H36" s="148"/>
      <c r="I36" s="148"/>
      <c r="J36" s="148"/>
      <c r="K36" s="148"/>
      <c r="L36" s="148"/>
      <c r="M36" s="148"/>
      <c r="N36" s="150"/>
      <c r="O36" s="150"/>
      <c r="P36" s="150"/>
      <c r="Q36" s="150"/>
      <c r="R36" s="150"/>
      <c r="S36" s="150"/>
      <c r="T36" s="150"/>
      <c r="U36" s="150"/>
      <c r="V36" s="148"/>
      <c r="W36" s="147"/>
      <c r="X36" s="148"/>
    </row>
    <row r="37" spans="1:24" s="40" customFormat="1" x14ac:dyDescent="0.2">
      <c r="A37" s="143"/>
      <c r="B37" s="142"/>
      <c r="C37" s="142"/>
      <c r="D37" s="142"/>
      <c r="E37" s="142"/>
      <c r="F37" s="142"/>
      <c r="G37" s="142"/>
      <c r="H37" s="148"/>
      <c r="I37" s="148"/>
      <c r="J37" s="148"/>
      <c r="K37" s="148"/>
      <c r="L37" s="148"/>
      <c r="M37" s="148"/>
      <c r="N37" s="150"/>
      <c r="O37" s="150"/>
      <c r="P37" s="150"/>
      <c r="Q37" s="150"/>
      <c r="R37" s="150"/>
      <c r="S37" s="150"/>
      <c r="T37" s="150"/>
      <c r="U37" s="150"/>
      <c r="V37" s="148"/>
      <c r="W37" s="147"/>
      <c r="X37" s="148"/>
    </row>
    <row r="38" spans="1:24" s="40" customFormat="1" x14ac:dyDescent="0.2">
      <c r="A38" s="143"/>
      <c r="B38" s="142"/>
      <c r="C38" s="142"/>
      <c r="D38" s="142"/>
      <c r="E38" s="142"/>
      <c r="F38" s="142"/>
      <c r="G38" s="142"/>
      <c r="H38" s="148"/>
      <c r="I38" s="148"/>
      <c r="J38" s="148"/>
      <c r="K38" s="148"/>
      <c r="L38" s="148"/>
      <c r="M38" s="148"/>
      <c r="N38" s="150"/>
      <c r="O38" s="150"/>
      <c r="P38" s="150"/>
      <c r="Q38" s="150"/>
      <c r="R38" s="150"/>
      <c r="S38" s="150"/>
      <c r="T38" s="150"/>
      <c r="U38" s="150"/>
      <c r="V38" s="148"/>
      <c r="W38" s="147"/>
      <c r="X38" s="148"/>
    </row>
    <row r="39" spans="1:24" s="40" customFormat="1" x14ac:dyDescent="0.2">
      <c r="A39" s="143"/>
      <c r="B39" s="142"/>
      <c r="C39" s="142"/>
      <c r="D39" s="142"/>
      <c r="E39" s="142"/>
      <c r="F39" s="142"/>
      <c r="G39" s="142"/>
      <c r="H39" s="148"/>
      <c r="I39" s="148"/>
      <c r="J39" s="148"/>
      <c r="K39" s="148"/>
      <c r="L39" s="148"/>
      <c r="M39" s="148"/>
      <c r="N39" s="150"/>
      <c r="O39" s="150"/>
      <c r="P39" s="150"/>
      <c r="Q39" s="150"/>
      <c r="R39" s="150"/>
      <c r="S39" s="150"/>
      <c r="T39" s="150"/>
      <c r="U39" s="150"/>
      <c r="V39" s="148"/>
      <c r="W39" s="147"/>
      <c r="X39" s="148"/>
    </row>
    <row r="40" spans="1:24" s="40" customFormat="1" x14ac:dyDescent="0.2">
      <c r="A40" s="143"/>
      <c r="B40" s="142"/>
      <c r="C40" s="142"/>
      <c r="D40" s="142"/>
      <c r="E40" s="142"/>
      <c r="F40" s="142"/>
      <c r="G40" s="142"/>
      <c r="H40" s="148"/>
      <c r="I40" s="148"/>
      <c r="J40" s="148"/>
      <c r="K40" s="148"/>
      <c r="L40" s="148"/>
      <c r="M40" s="148"/>
      <c r="N40" s="150"/>
      <c r="O40" s="150"/>
      <c r="P40" s="150"/>
      <c r="Q40" s="150"/>
      <c r="R40" s="150"/>
      <c r="S40" s="150"/>
      <c r="T40" s="150"/>
      <c r="U40" s="150"/>
      <c r="V40" s="148"/>
      <c r="W40" s="147"/>
      <c r="X40" s="148"/>
    </row>
    <row r="41" spans="1:24" s="40" customFormat="1" x14ac:dyDescent="0.2">
      <c r="A41" s="143"/>
      <c r="B41" s="142"/>
      <c r="C41" s="142"/>
      <c r="D41" s="142"/>
      <c r="E41" s="142"/>
      <c r="F41" s="142"/>
      <c r="G41" s="142"/>
      <c r="H41" s="148"/>
      <c r="I41" s="148"/>
      <c r="J41" s="148"/>
      <c r="K41" s="148"/>
      <c r="L41" s="148"/>
      <c r="M41" s="148"/>
      <c r="N41" s="149"/>
      <c r="O41" s="150"/>
      <c r="P41" s="150"/>
      <c r="Q41" s="150"/>
      <c r="R41" s="150"/>
      <c r="S41" s="150"/>
      <c r="T41" s="150"/>
      <c r="U41" s="150"/>
      <c r="V41" s="148"/>
      <c r="W41" s="147"/>
      <c r="X41" s="148"/>
    </row>
    <row r="42" spans="1:24" s="40" customFormat="1" x14ac:dyDescent="0.2">
      <c r="A42" s="143"/>
      <c r="B42" s="142"/>
      <c r="C42" s="142"/>
      <c r="D42" s="142"/>
      <c r="E42" s="142"/>
      <c r="F42" s="142"/>
      <c r="G42" s="142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7"/>
      <c r="X42" s="148"/>
    </row>
    <row r="43" spans="1:24" s="40" customFormat="1" x14ac:dyDescent="0.2">
      <c r="A43" s="143"/>
      <c r="B43" s="142"/>
      <c r="C43" s="142"/>
      <c r="D43" s="142"/>
      <c r="E43" s="142"/>
      <c r="F43" s="142"/>
      <c r="G43" s="142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7"/>
      <c r="X43" s="148"/>
    </row>
    <row r="44" spans="1:24" s="40" customFormat="1" x14ac:dyDescent="0.2">
      <c r="A44" s="143"/>
      <c r="B44" s="142"/>
      <c r="C44" s="142"/>
      <c r="D44" s="142"/>
      <c r="E44" s="142"/>
      <c r="F44" s="142"/>
      <c r="G44" s="142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7"/>
      <c r="X44" s="148"/>
    </row>
    <row r="45" spans="1:24" s="40" customFormat="1" x14ac:dyDescent="0.2">
      <c r="A45" s="143"/>
      <c r="B45" s="142"/>
      <c r="C45" s="142"/>
      <c r="D45" s="142"/>
      <c r="E45" s="142"/>
      <c r="F45" s="142"/>
      <c r="G45" s="142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7"/>
      <c r="X45" s="148"/>
    </row>
    <row r="46" spans="1:24" x14ac:dyDescent="0.2">
      <c r="W46" s="145"/>
    </row>
  </sheetData>
  <mergeCells count="41">
    <mergeCell ref="C21:G21"/>
    <mergeCell ref="D22:E22"/>
    <mergeCell ref="F22:G22"/>
    <mergeCell ref="H2:L2"/>
    <mergeCell ref="M2:R2"/>
    <mergeCell ref="C15:G15"/>
    <mergeCell ref="C9:G9"/>
    <mergeCell ref="D25:E25"/>
    <mergeCell ref="F25:G25"/>
    <mergeCell ref="D23:E23"/>
    <mergeCell ref="F23:G23"/>
    <mergeCell ref="D24:E24"/>
    <mergeCell ref="F24:G24"/>
    <mergeCell ref="B19:B21"/>
    <mergeCell ref="C19:G19"/>
    <mergeCell ref="C20:G20"/>
    <mergeCell ref="S2:V2"/>
    <mergeCell ref="B1:V1"/>
    <mergeCell ref="B7:B9"/>
    <mergeCell ref="C7:G7"/>
    <mergeCell ref="C8:G8"/>
    <mergeCell ref="C5:G5"/>
    <mergeCell ref="C6:G6"/>
    <mergeCell ref="C3:G3"/>
    <mergeCell ref="B4:B6"/>
    <mergeCell ref="C4:G4"/>
    <mergeCell ref="B2:B3"/>
    <mergeCell ref="C2:G2"/>
    <mergeCell ref="B10:B12"/>
    <mergeCell ref="W2:W3"/>
    <mergeCell ref="X2:X3"/>
    <mergeCell ref="B16:B18"/>
    <mergeCell ref="C16:G16"/>
    <mergeCell ref="C17:G17"/>
    <mergeCell ref="C18:G18"/>
    <mergeCell ref="C10:G10"/>
    <mergeCell ref="C11:G11"/>
    <mergeCell ref="C12:G12"/>
    <mergeCell ref="B13:B15"/>
    <mergeCell ref="C13:G13"/>
    <mergeCell ref="C14:G14"/>
  </mergeCells>
  <phoneticPr fontI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195"/>
  <sheetViews>
    <sheetView tabSelected="1" topLeftCell="A82" zoomScale="160" zoomScaleNormal="160" workbookViewId="0">
      <selection activeCell="E97" sqref="E97:G97"/>
    </sheetView>
  </sheetViews>
  <sheetFormatPr defaultRowHeight="13.2" x14ac:dyDescent="0.2"/>
  <cols>
    <col min="1" max="1" width="2.6640625" customWidth="1"/>
    <col min="2" max="3" width="1.6640625" style="116" customWidth="1"/>
    <col min="4" max="4" width="12.109375" style="117" customWidth="1"/>
    <col min="5" max="6" width="1.6640625" style="117" customWidth="1"/>
    <col min="7" max="7" width="12.109375" style="117" customWidth="1"/>
    <col min="8" max="9" width="1.6640625" style="117" customWidth="1"/>
    <col min="10" max="10" width="12.109375" style="117" customWidth="1"/>
    <col min="11" max="12" width="1.6640625" style="117" customWidth="1"/>
    <col min="13" max="13" width="12.109375" style="117" customWidth="1"/>
    <col min="14" max="15" width="1.6640625" style="117" customWidth="1"/>
    <col min="16" max="16" width="12.109375" style="117" customWidth="1"/>
    <col min="17" max="18" width="1.6640625" style="117" customWidth="1"/>
    <col min="19" max="19" width="12.109375" style="117" customWidth="1"/>
  </cols>
  <sheetData>
    <row r="1" spans="2:19" ht="18" customHeight="1" x14ac:dyDescent="0.2">
      <c r="D1" s="385" t="str">
        <f>設定!B2</f>
        <v>令和</v>
      </c>
      <c r="E1" s="573">
        <f>設定!C2</f>
        <v>7</v>
      </c>
      <c r="F1" s="573"/>
      <c r="G1" s="538" t="s">
        <v>487</v>
      </c>
      <c r="H1" s="538"/>
      <c r="I1" s="538"/>
      <c r="J1" s="538"/>
      <c r="K1" s="538"/>
      <c r="L1" s="538"/>
      <c r="M1" s="538"/>
      <c r="N1" s="538"/>
      <c r="O1" s="538"/>
      <c r="P1" s="538"/>
      <c r="Q1" s="539"/>
      <c r="R1" s="539"/>
      <c r="S1" s="539"/>
    </row>
    <row r="2" spans="2:19" ht="11.1" customHeight="1" x14ac:dyDescent="0.2">
      <c r="B2" s="569" t="s">
        <v>17</v>
      </c>
      <c r="C2" s="570"/>
      <c r="D2" s="571"/>
      <c r="E2" s="570" t="s">
        <v>18</v>
      </c>
      <c r="F2" s="570"/>
      <c r="G2" s="572"/>
      <c r="H2" s="569" t="s">
        <v>19</v>
      </c>
      <c r="I2" s="570"/>
      <c r="J2" s="572"/>
      <c r="K2" s="569" t="s">
        <v>20</v>
      </c>
      <c r="L2" s="570"/>
      <c r="M2" s="572"/>
      <c r="N2" s="569" t="s">
        <v>21</v>
      </c>
      <c r="O2" s="570"/>
      <c r="P2" s="572"/>
      <c r="Q2" s="569" t="s">
        <v>22</v>
      </c>
      <c r="R2" s="570"/>
      <c r="S2" s="572"/>
    </row>
    <row r="3" spans="2:19" ht="9" customHeight="1" x14ac:dyDescent="0.2">
      <c r="B3" s="540">
        <v>1</v>
      </c>
      <c r="C3" s="540" t="str">
        <f>設定!C8</f>
        <v>火</v>
      </c>
      <c r="D3" s="366"/>
      <c r="E3" s="568">
        <v>1</v>
      </c>
      <c r="F3" s="565" t="str">
        <f>設定!D8</f>
        <v>木</v>
      </c>
      <c r="G3" s="363" t="str">
        <f>'５月'!AK3</f>
        <v>★5校時　特別日課　★安全点検日</v>
      </c>
      <c r="H3" s="567">
        <v>1</v>
      </c>
      <c r="I3" s="566" t="str">
        <f>設定!E8</f>
        <v>日</v>
      </c>
      <c r="J3" s="433"/>
      <c r="K3" s="568">
        <v>1</v>
      </c>
      <c r="L3" s="565" t="str">
        <f>設定!F8</f>
        <v>火</v>
      </c>
      <c r="M3" s="363" t="str">
        <f>'７月'!AK3</f>
        <v>★安全点検日　学級の日【生活・人権目標】</v>
      </c>
      <c r="N3" s="568">
        <v>1</v>
      </c>
      <c r="O3" s="565" t="str">
        <f>設定!G8</f>
        <v>金</v>
      </c>
      <c r="P3" s="363"/>
      <c r="Q3" s="568">
        <v>1</v>
      </c>
      <c r="R3" s="565" t="str">
        <f>設定!H8</f>
        <v>月</v>
      </c>
      <c r="S3" s="363" t="str">
        <f>'９月'!AK3</f>
        <v>学習充実旬間～12日</v>
      </c>
    </row>
    <row r="4" spans="2:19" ht="9" customHeight="1" x14ac:dyDescent="0.2">
      <c r="B4" s="543"/>
      <c r="C4" s="541"/>
      <c r="D4" s="366"/>
      <c r="E4" s="558"/>
      <c r="F4" s="556"/>
      <c r="G4" s="364" t="str">
        <f>'５月'!AK4</f>
        <v>学級の日【生活・人権目標】　歯科検診（４・５年）※健・安①</v>
      </c>
      <c r="H4" s="560"/>
      <c r="I4" s="563"/>
      <c r="J4" s="434"/>
      <c r="K4" s="558"/>
      <c r="L4" s="556"/>
      <c r="M4" s="364" t="str">
        <f>'７月'!AK4</f>
        <v>★体育館改築工事スタート</v>
      </c>
      <c r="N4" s="558"/>
      <c r="O4" s="556"/>
      <c r="P4" s="364"/>
      <c r="Q4" s="558"/>
      <c r="R4" s="556"/>
      <c r="S4" s="364"/>
    </row>
    <row r="5" spans="2:19" ht="9" customHeight="1" x14ac:dyDescent="0.2">
      <c r="B5" s="543"/>
      <c r="C5" s="541"/>
      <c r="D5" s="366"/>
      <c r="E5" s="558"/>
      <c r="F5" s="556"/>
      <c r="G5" s="364" t="str">
        <f>'５月'!AK5</f>
        <v>救急救命講習　１４：３０～１６:００</v>
      </c>
      <c r="H5" s="560"/>
      <c r="I5" s="563"/>
      <c r="J5" s="434"/>
      <c r="K5" s="558"/>
      <c r="L5" s="556"/>
      <c r="M5" s="364" t="str">
        <f>'７月'!AK5</f>
        <v>那覇教育事務所訪問（５・６校時）</v>
      </c>
      <c r="N5" s="558"/>
      <c r="O5" s="556"/>
      <c r="P5" s="364"/>
      <c r="Q5" s="558"/>
      <c r="R5" s="556"/>
      <c r="S5" s="364"/>
    </row>
    <row r="6" spans="2:19" ht="9" customHeight="1" x14ac:dyDescent="0.2">
      <c r="B6" s="540">
        <v>2</v>
      </c>
      <c r="C6" s="540" t="str">
        <f>設定!C11</f>
        <v>水</v>
      </c>
      <c r="D6" s="365"/>
      <c r="E6" s="540">
        <v>2</v>
      </c>
      <c r="F6" s="565" t="str">
        <f>設定!D11</f>
        <v>金</v>
      </c>
      <c r="G6" s="363" t="str">
        <f>'５月'!AK6</f>
        <v>春の遠足（全学年）※バス１３台予約済み</v>
      </c>
      <c r="H6" s="540">
        <v>2</v>
      </c>
      <c r="I6" s="565" t="str">
        <f>設定!E11</f>
        <v>月</v>
      </c>
      <c r="J6" s="363" t="str">
        <f>'６月'!AK6</f>
        <v>★安全点検日</v>
      </c>
      <c r="K6" s="540">
        <v>2</v>
      </c>
      <c r="L6" s="565" t="str">
        <f>設定!F11</f>
        <v>水</v>
      </c>
      <c r="M6" s="363" t="str">
        <f>'７月'!AK6</f>
        <v>校内研（全体研）</v>
      </c>
      <c r="N6" s="545">
        <v>2</v>
      </c>
      <c r="O6" s="566" t="str">
        <f>設定!G11</f>
        <v>土</v>
      </c>
      <c r="P6" s="433"/>
      <c r="Q6" s="540">
        <v>2</v>
      </c>
      <c r="R6" s="565" t="str">
        <f>設定!H11</f>
        <v>火</v>
      </c>
      <c r="S6" s="363" t="str">
        <f>'９月'!AK6</f>
        <v>学級の日【生活・人権目標  　沢岻っ子の約束】</v>
      </c>
    </row>
    <row r="7" spans="2:19" ht="9" customHeight="1" x14ac:dyDescent="0.2">
      <c r="B7" s="543"/>
      <c r="C7" s="541"/>
      <c r="D7" s="366"/>
      <c r="E7" s="543"/>
      <c r="F7" s="556"/>
      <c r="G7" s="364" t="str">
        <f>'５月'!AK7</f>
        <v>学年会</v>
      </c>
      <c r="H7" s="543"/>
      <c r="I7" s="556"/>
      <c r="J7" s="364"/>
      <c r="K7" s="543"/>
      <c r="L7" s="556"/>
      <c r="M7" s="364" t="str">
        <f>'７月'!AK7</f>
        <v>朝会【交通安全講話】</v>
      </c>
      <c r="N7" s="546"/>
      <c r="O7" s="563"/>
      <c r="P7" s="434"/>
      <c r="Q7" s="543"/>
      <c r="R7" s="556"/>
      <c r="S7" s="364"/>
    </row>
    <row r="8" spans="2:19" ht="9" customHeight="1" x14ac:dyDescent="0.2">
      <c r="B8" s="544"/>
      <c r="C8" s="542"/>
      <c r="D8" s="367"/>
      <c r="E8" s="544"/>
      <c r="F8" s="557"/>
      <c r="G8" s="368"/>
      <c r="H8" s="544"/>
      <c r="I8" s="557"/>
      <c r="J8" s="368"/>
      <c r="K8" s="544"/>
      <c r="L8" s="557"/>
      <c r="M8" s="368"/>
      <c r="N8" s="547"/>
      <c r="O8" s="564"/>
      <c r="P8" s="435"/>
      <c r="Q8" s="544"/>
      <c r="R8" s="557"/>
      <c r="S8" s="368"/>
    </row>
    <row r="9" spans="2:19" ht="9" customHeight="1" x14ac:dyDescent="0.2">
      <c r="B9" s="543">
        <v>3</v>
      </c>
      <c r="C9" s="543" t="str">
        <f>設定!C14</f>
        <v>木</v>
      </c>
      <c r="D9" s="366"/>
      <c r="E9" s="560">
        <v>3</v>
      </c>
      <c r="F9" s="562" t="str">
        <f>設定!D14</f>
        <v>土</v>
      </c>
      <c r="G9" s="434" t="str">
        <f>'５月'!AK9</f>
        <v>憲法記念日</v>
      </c>
      <c r="H9" s="558">
        <v>3</v>
      </c>
      <c r="I9" s="555" t="str">
        <f>設定!E14</f>
        <v>火</v>
      </c>
      <c r="J9" s="364" t="str">
        <f>'６月'!AK9</f>
        <v>学級の日【生活・人権目標】※火・水入れ替え</v>
      </c>
      <c r="K9" s="558">
        <v>3</v>
      </c>
      <c r="L9" s="555" t="str">
        <f>設定!F14</f>
        <v>木</v>
      </c>
      <c r="M9" s="364"/>
      <c r="N9" s="560">
        <v>3</v>
      </c>
      <c r="O9" s="562" t="str">
        <f>設定!G14</f>
        <v>日</v>
      </c>
      <c r="P9" s="434"/>
      <c r="Q9" s="558">
        <v>3</v>
      </c>
      <c r="R9" s="555" t="str">
        <f>設定!H14</f>
        <v>水</v>
      </c>
      <c r="S9" s="364"/>
    </row>
    <row r="10" spans="2:19" ht="9" customHeight="1" x14ac:dyDescent="0.2">
      <c r="B10" s="543"/>
      <c r="C10" s="541"/>
      <c r="D10" s="366"/>
      <c r="E10" s="560"/>
      <c r="F10" s="563"/>
      <c r="G10" s="434"/>
      <c r="H10" s="558"/>
      <c r="I10" s="556"/>
      <c r="J10" s="364"/>
      <c r="K10" s="558"/>
      <c r="L10" s="556"/>
      <c r="M10" s="364"/>
      <c r="N10" s="560"/>
      <c r="O10" s="563"/>
      <c r="P10" s="434"/>
      <c r="Q10" s="558"/>
      <c r="R10" s="556"/>
      <c r="S10" s="364"/>
    </row>
    <row r="11" spans="2:19" ht="9" customHeight="1" x14ac:dyDescent="0.2">
      <c r="B11" s="544"/>
      <c r="C11" s="541"/>
      <c r="D11" s="366"/>
      <c r="E11" s="560"/>
      <c r="F11" s="563"/>
      <c r="G11" s="434"/>
      <c r="H11" s="558"/>
      <c r="I11" s="556"/>
      <c r="J11" s="364" t="str">
        <f>'６月'!AK11</f>
        <v>★学校運営協議会　１０：３０～　３校時授業参観　４校時　懇談</v>
      </c>
      <c r="K11" s="558"/>
      <c r="L11" s="556"/>
      <c r="M11" s="364"/>
      <c r="N11" s="560"/>
      <c r="O11" s="563"/>
      <c r="P11" s="434"/>
      <c r="Q11" s="558"/>
      <c r="R11" s="556"/>
      <c r="S11" s="364"/>
    </row>
    <row r="12" spans="2:19" ht="9" customHeight="1" x14ac:dyDescent="0.2">
      <c r="B12" s="540">
        <v>4</v>
      </c>
      <c r="C12" s="540" t="str">
        <f>設定!C17</f>
        <v>金</v>
      </c>
      <c r="D12" s="365"/>
      <c r="E12" s="545">
        <v>4</v>
      </c>
      <c r="F12" s="566" t="str">
        <f>設定!D17</f>
        <v>日</v>
      </c>
      <c r="G12" s="433" t="str">
        <f>'５月'!AK12</f>
        <v>みどりの日</v>
      </c>
      <c r="H12" s="540">
        <v>4</v>
      </c>
      <c r="I12" s="565" t="str">
        <f>設定!E17</f>
        <v>水</v>
      </c>
      <c r="J12" s="363" t="str">
        <f>'６月'!AK12</f>
        <v>お話朝会　★火・水入れ替え</v>
      </c>
      <c r="K12" s="540">
        <v>4</v>
      </c>
      <c r="L12" s="565" t="str">
        <f>設定!F17</f>
        <v>金</v>
      </c>
      <c r="M12" s="363" t="str">
        <f>'７月'!AK12</f>
        <v>クラブ⑦</v>
      </c>
      <c r="N12" s="540">
        <v>4</v>
      </c>
      <c r="O12" s="565" t="str">
        <f>設定!G17</f>
        <v>月</v>
      </c>
      <c r="P12" s="363"/>
      <c r="Q12" s="540">
        <v>4</v>
      </c>
      <c r="R12" s="565" t="str">
        <f>設定!H17</f>
        <v>木</v>
      </c>
      <c r="S12" s="363" t="str">
        <f>'９月'!AK12</f>
        <v>旧盆（ウンケー）</v>
      </c>
    </row>
    <row r="13" spans="2:19" ht="9" customHeight="1" x14ac:dyDescent="0.2">
      <c r="B13" s="543"/>
      <c r="C13" s="541"/>
      <c r="D13" s="366"/>
      <c r="E13" s="546"/>
      <c r="F13" s="563"/>
      <c r="G13" s="434"/>
      <c r="H13" s="543"/>
      <c r="I13" s="556"/>
      <c r="J13" s="364" t="str">
        <f>'６月'!AK13</f>
        <v>内科検診【1・４・５年】　※健・安①８：４０～</v>
      </c>
      <c r="K13" s="543"/>
      <c r="L13" s="556"/>
      <c r="M13" s="364"/>
      <c r="N13" s="543"/>
      <c r="O13" s="556"/>
      <c r="P13" s="364"/>
      <c r="Q13" s="543"/>
      <c r="R13" s="556"/>
      <c r="S13" s="364"/>
    </row>
    <row r="14" spans="2:19" ht="9" customHeight="1" x14ac:dyDescent="0.2">
      <c r="B14" s="544"/>
      <c r="C14" s="542"/>
      <c r="D14" s="367"/>
      <c r="E14" s="547"/>
      <c r="F14" s="564"/>
      <c r="G14" s="435"/>
      <c r="H14" s="544"/>
      <c r="I14" s="557"/>
      <c r="J14" s="368" t="str">
        <f>'６月'!AK14</f>
        <v>★部活動連絡会　１８：００～</v>
      </c>
      <c r="K14" s="544"/>
      <c r="L14" s="557"/>
      <c r="M14" s="368"/>
      <c r="N14" s="544"/>
      <c r="O14" s="557"/>
      <c r="P14" s="368"/>
      <c r="Q14" s="544"/>
      <c r="R14" s="557"/>
      <c r="S14" s="368"/>
    </row>
    <row r="15" spans="2:19" ht="9" customHeight="1" x14ac:dyDescent="0.2">
      <c r="B15" s="545">
        <v>5</v>
      </c>
      <c r="C15" s="546" t="str">
        <f>設定!C20</f>
        <v>土</v>
      </c>
      <c r="D15" s="430"/>
      <c r="E15" s="560">
        <v>5</v>
      </c>
      <c r="F15" s="562" t="str">
        <f>設定!D20</f>
        <v>月</v>
      </c>
      <c r="G15" s="434" t="str">
        <f>'５月'!AK15</f>
        <v>こどもの日</v>
      </c>
      <c r="H15" s="558">
        <v>5</v>
      </c>
      <c r="I15" s="555" t="str">
        <f>設定!E20</f>
        <v>木</v>
      </c>
      <c r="J15" s="364"/>
      <c r="K15" s="560">
        <v>5</v>
      </c>
      <c r="L15" s="562" t="str">
        <f>設定!F20</f>
        <v>土</v>
      </c>
      <c r="M15" s="434"/>
      <c r="N15" s="560">
        <v>5</v>
      </c>
      <c r="O15" s="562" t="str">
        <f>設定!G20</f>
        <v>火</v>
      </c>
      <c r="P15" s="434" t="str">
        <f>'８月'!AK15</f>
        <v>学校閉庁日</v>
      </c>
      <c r="Q15" s="560">
        <v>5</v>
      </c>
      <c r="R15" s="562" t="str">
        <f>設定!H20</f>
        <v>金</v>
      </c>
      <c r="S15" s="434" t="str">
        <f>'９月'!AK15</f>
        <v>旧盆（ナカヌヒ）※休業日</v>
      </c>
    </row>
    <row r="16" spans="2:19" ht="9" customHeight="1" x14ac:dyDescent="0.2">
      <c r="B16" s="546"/>
      <c r="C16" s="548"/>
      <c r="D16" s="430"/>
      <c r="E16" s="560"/>
      <c r="F16" s="563"/>
      <c r="G16" s="434"/>
      <c r="H16" s="558"/>
      <c r="I16" s="556"/>
      <c r="J16" s="364" t="str">
        <f>'６月'!AK16</f>
        <v>尿・蟯虫検査（未・再検査）</v>
      </c>
      <c r="K16" s="560"/>
      <c r="L16" s="563"/>
      <c r="M16" s="434"/>
      <c r="N16" s="560"/>
      <c r="O16" s="563"/>
      <c r="P16" s="434"/>
      <c r="Q16" s="560"/>
      <c r="R16" s="563"/>
      <c r="S16" s="434"/>
    </row>
    <row r="17" spans="2:19" ht="9" customHeight="1" x14ac:dyDescent="0.2">
      <c r="B17" s="546"/>
      <c r="C17" s="548"/>
      <c r="D17" s="430"/>
      <c r="E17" s="560"/>
      <c r="F17" s="563"/>
      <c r="G17" s="434"/>
      <c r="H17" s="558"/>
      <c r="I17" s="556"/>
      <c r="J17" s="364"/>
      <c r="K17" s="560"/>
      <c r="L17" s="563"/>
      <c r="M17" s="434"/>
      <c r="N17" s="560"/>
      <c r="O17" s="563"/>
      <c r="P17" s="434"/>
      <c r="Q17" s="560"/>
      <c r="R17" s="563"/>
      <c r="S17" s="434"/>
    </row>
    <row r="18" spans="2:19" ht="9" customHeight="1" x14ac:dyDescent="0.2">
      <c r="B18" s="545">
        <v>6</v>
      </c>
      <c r="C18" s="545" t="str">
        <f>設定!C23</f>
        <v>日</v>
      </c>
      <c r="D18" s="431"/>
      <c r="E18" s="545">
        <v>6</v>
      </c>
      <c r="F18" s="566" t="str">
        <f>設定!D23</f>
        <v>火</v>
      </c>
      <c r="G18" s="433" t="str">
        <f>'５月'!AK18</f>
        <v>振替休日</v>
      </c>
      <c r="H18" s="540">
        <v>6</v>
      </c>
      <c r="I18" s="565" t="str">
        <f>設定!E23</f>
        <v>金</v>
      </c>
      <c r="J18" s="363" t="str">
        <f>'６月'!AK18</f>
        <v>尿・蟯虫検査（未・再検査）</v>
      </c>
      <c r="K18" s="545">
        <v>6</v>
      </c>
      <c r="L18" s="566" t="str">
        <f>設定!F23</f>
        <v>日</v>
      </c>
      <c r="M18" s="433"/>
      <c r="N18" s="545">
        <v>6</v>
      </c>
      <c r="O18" s="566" t="str">
        <f>設定!G23</f>
        <v>水</v>
      </c>
      <c r="P18" s="433" t="str">
        <f>'８月'!AK18</f>
        <v>学校閉庁日</v>
      </c>
      <c r="Q18" s="545">
        <v>6</v>
      </c>
      <c r="R18" s="566" t="str">
        <f>設定!H23</f>
        <v>土</v>
      </c>
      <c r="S18" s="433" t="str">
        <f>'９月'!AK18</f>
        <v>旧盆（ウークイ）</v>
      </c>
    </row>
    <row r="19" spans="2:19" ht="9" customHeight="1" x14ac:dyDescent="0.2">
      <c r="B19" s="546"/>
      <c r="C19" s="548"/>
      <c r="D19" s="430"/>
      <c r="E19" s="546"/>
      <c r="F19" s="563"/>
      <c r="G19" s="434"/>
      <c r="H19" s="543"/>
      <c r="I19" s="556"/>
      <c r="J19" s="364" t="str">
        <f>'６月'!AK19</f>
        <v>クラブ③</v>
      </c>
      <c r="K19" s="546"/>
      <c r="L19" s="563"/>
      <c r="M19" s="434"/>
      <c r="N19" s="546"/>
      <c r="O19" s="563"/>
      <c r="P19" s="434"/>
      <c r="Q19" s="546"/>
      <c r="R19" s="563"/>
      <c r="S19" s="434"/>
    </row>
    <row r="20" spans="2:19" ht="9" customHeight="1" x14ac:dyDescent="0.2">
      <c r="B20" s="547"/>
      <c r="C20" s="549"/>
      <c r="D20" s="432"/>
      <c r="E20" s="547"/>
      <c r="F20" s="564"/>
      <c r="G20" s="435"/>
      <c r="H20" s="544"/>
      <c r="I20" s="557"/>
      <c r="J20" s="368"/>
      <c r="K20" s="547"/>
      <c r="L20" s="564"/>
      <c r="M20" s="435"/>
      <c r="N20" s="547"/>
      <c r="O20" s="564"/>
      <c r="P20" s="435"/>
      <c r="Q20" s="547"/>
      <c r="R20" s="564"/>
      <c r="S20" s="435"/>
    </row>
    <row r="21" spans="2:19" ht="9" customHeight="1" x14ac:dyDescent="0.2">
      <c r="B21" s="543">
        <v>7</v>
      </c>
      <c r="C21" s="543" t="str">
        <f>設定!C26</f>
        <v>月</v>
      </c>
      <c r="D21" s="366"/>
      <c r="E21" s="558">
        <v>7</v>
      </c>
      <c r="F21" s="555" t="str">
        <f>設定!D26</f>
        <v>水</v>
      </c>
      <c r="G21" s="364" t="str">
        <f>'５月'!AK21</f>
        <v>沢岻っ子発表会ひな壇設置・ピアノ移動（1校時　勤労①）</v>
      </c>
      <c r="H21" s="560">
        <v>7</v>
      </c>
      <c r="I21" s="562" t="str">
        <f>設定!E26</f>
        <v>土</v>
      </c>
      <c r="J21" s="434"/>
      <c r="K21" s="558">
        <v>7</v>
      </c>
      <c r="L21" s="555" t="str">
        <f>設定!F26</f>
        <v>月</v>
      </c>
      <c r="M21" s="364"/>
      <c r="N21" s="560">
        <v>7</v>
      </c>
      <c r="O21" s="562" t="str">
        <f>設定!G26</f>
        <v>木</v>
      </c>
      <c r="P21" s="434" t="str">
        <f>'８月'!AK21</f>
        <v>学校閉庁日</v>
      </c>
      <c r="Q21" s="560">
        <v>7</v>
      </c>
      <c r="R21" s="562" t="str">
        <f>設定!H26</f>
        <v>日</v>
      </c>
      <c r="S21" s="434"/>
    </row>
    <row r="22" spans="2:19" ht="9" customHeight="1" x14ac:dyDescent="0.2">
      <c r="B22" s="543"/>
      <c r="C22" s="541"/>
      <c r="D22" s="366"/>
      <c r="E22" s="558"/>
      <c r="F22" s="556"/>
      <c r="G22" s="364" t="str">
        <f>'５月'!AK22</f>
        <v>学級の日【生活・人権目標】</v>
      </c>
      <c r="H22" s="560"/>
      <c r="I22" s="563"/>
      <c r="J22" s="434"/>
      <c r="K22" s="558"/>
      <c r="L22" s="556"/>
      <c r="M22" s="364" t="str">
        <f>'７月'!AK22</f>
        <v>小中連携（授業）※算数　2学級</v>
      </c>
      <c r="N22" s="560"/>
      <c r="O22" s="563"/>
      <c r="P22" s="434"/>
      <c r="Q22" s="560"/>
      <c r="R22" s="563"/>
      <c r="S22" s="434"/>
    </row>
    <row r="23" spans="2:19" ht="9" customHeight="1" x14ac:dyDescent="0.2">
      <c r="B23" s="543"/>
      <c r="C23" s="541"/>
      <c r="D23" s="366"/>
      <c r="E23" s="558"/>
      <c r="F23" s="556"/>
      <c r="G23" s="364"/>
      <c r="H23" s="560"/>
      <c r="I23" s="563"/>
      <c r="J23" s="434"/>
      <c r="K23" s="558"/>
      <c r="L23" s="556"/>
      <c r="M23" s="364"/>
      <c r="N23" s="560"/>
      <c r="O23" s="563"/>
      <c r="P23" s="434"/>
      <c r="Q23" s="560"/>
      <c r="R23" s="563"/>
      <c r="S23" s="434"/>
    </row>
    <row r="24" spans="2:19" ht="9" customHeight="1" x14ac:dyDescent="0.2">
      <c r="B24" s="540">
        <v>8</v>
      </c>
      <c r="C24" s="540" t="str">
        <f>設定!C29</f>
        <v>火</v>
      </c>
      <c r="D24" s="365"/>
      <c r="E24" s="540">
        <v>8</v>
      </c>
      <c r="F24" s="565" t="str">
        <f>設定!D29</f>
        <v>木</v>
      </c>
      <c r="G24" s="363"/>
      <c r="H24" s="545">
        <v>8</v>
      </c>
      <c r="I24" s="566" t="str">
        <f>設定!E29</f>
        <v>日</v>
      </c>
      <c r="J24" s="433"/>
      <c r="K24" s="540">
        <v>8</v>
      </c>
      <c r="L24" s="565" t="str">
        <f>設定!F29</f>
        <v>火</v>
      </c>
      <c r="M24" s="363" t="str">
        <f>'７月'!AK24</f>
        <v>学級の日【1学期をふり返って】</v>
      </c>
      <c r="N24" s="545">
        <v>8</v>
      </c>
      <c r="O24" s="566" t="str">
        <f>設定!G29</f>
        <v>金</v>
      </c>
      <c r="P24" s="433" t="str">
        <f>'８月'!AK24</f>
        <v>学校閉庁日</v>
      </c>
      <c r="Q24" s="540">
        <v>8</v>
      </c>
      <c r="R24" s="565" t="str">
        <f>設定!H29</f>
        <v>月</v>
      </c>
      <c r="S24" s="363"/>
    </row>
    <row r="25" spans="2:19" ht="9" customHeight="1" x14ac:dyDescent="0.2">
      <c r="B25" s="543"/>
      <c r="C25" s="541"/>
      <c r="D25" s="366"/>
      <c r="E25" s="543"/>
      <c r="F25" s="556"/>
      <c r="G25" s="364"/>
      <c r="H25" s="546"/>
      <c r="I25" s="563"/>
      <c r="J25" s="434"/>
      <c r="K25" s="543"/>
      <c r="L25" s="556"/>
      <c r="M25" s="364" t="str">
        <f>'７月'!AK25</f>
        <v>教育相談①【５校時　特別日課】</v>
      </c>
      <c r="N25" s="546"/>
      <c r="O25" s="563"/>
      <c r="P25" s="434"/>
      <c r="Q25" s="543"/>
      <c r="R25" s="556"/>
      <c r="S25" s="364"/>
    </row>
    <row r="26" spans="2:19" ht="9" customHeight="1" x14ac:dyDescent="0.2">
      <c r="B26" s="544"/>
      <c r="C26" s="542"/>
      <c r="D26" s="367"/>
      <c r="E26" s="544"/>
      <c r="F26" s="557"/>
      <c r="G26" s="368"/>
      <c r="H26" s="547"/>
      <c r="I26" s="564"/>
      <c r="J26" s="435"/>
      <c r="K26" s="544"/>
      <c r="L26" s="557"/>
      <c r="M26" s="368"/>
      <c r="N26" s="547"/>
      <c r="O26" s="564"/>
      <c r="P26" s="435"/>
      <c r="Q26" s="544"/>
      <c r="R26" s="557"/>
      <c r="S26" s="368"/>
    </row>
    <row r="27" spans="2:19" ht="9" customHeight="1" x14ac:dyDescent="0.2">
      <c r="B27" s="543">
        <v>9</v>
      </c>
      <c r="C27" s="543" t="str">
        <f>設定!C32</f>
        <v>水</v>
      </c>
      <c r="D27" s="366" t="str">
        <f>'４月'!AK27</f>
        <v>新任式・始業式(儀式１)　　※４校時日課</v>
      </c>
      <c r="E27" s="558">
        <v>9</v>
      </c>
      <c r="F27" s="555" t="str">
        <f>設定!D32</f>
        <v>金</v>
      </c>
      <c r="G27" s="364" t="str">
        <f>'５月'!AK27</f>
        <v>クラブ②（発足式）※6校時</v>
      </c>
      <c r="H27" s="558">
        <v>9</v>
      </c>
      <c r="I27" s="555" t="str">
        <f>設定!E32</f>
        <v>月</v>
      </c>
      <c r="J27" s="364"/>
      <c r="K27" s="558">
        <v>9</v>
      </c>
      <c r="L27" s="555" t="str">
        <f>設定!F32</f>
        <v>水</v>
      </c>
      <c r="M27" s="364" t="str">
        <f>'７月'!AK27</f>
        <v>教育相談②【5校時　特別日課】</v>
      </c>
      <c r="N27" s="560">
        <v>9</v>
      </c>
      <c r="O27" s="562" t="str">
        <f>設定!G32</f>
        <v>土</v>
      </c>
      <c r="P27" s="434"/>
      <c r="Q27" s="558">
        <v>9</v>
      </c>
      <c r="R27" s="555" t="str">
        <f>設定!H32</f>
        <v>火</v>
      </c>
      <c r="S27" s="364" t="str">
        <f>'９月'!AK27</f>
        <v>学級の日【学習充実旬について】</v>
      </c>
    </row>
    <row r="28" spans="2:19" ht="9" customHeight="1" x14ac:dyDescent="0.2">
      <c r="B28" s="543"/>
      <c r="C28" s="541"/>
      <c r="D28" s="366" t="str">
        <f>'４月'!AK28</f>
        <v>入学式会場設営（６年　勤労①）</v>
      </c>
      <c r="E28" s="558"/>
      <c r="F28" s="556"/>
      <c r="G28" s="364"/>
      <c r="H28" s="558"/>
      <c r="I28" s="556"/>
      <c r="J28" s="364"/>
      <c r="K28" s="558"/>
      <c r="L28" s="556"/>
      <c r="M28" s="364"/>
      <c r="N28" s="560"/>
      <c r="O28" s="563"/>
      <c r="P28" s="434"/>
      <c r="Q28" s="558"/>
      <c r="R28" s="556"/>
      <c r="S28" s="364"/>
    </row>
    <row r="29" spans="2:19" ht="9" customHeight="1" x14ac:dyDescent="0.2">
      <c r="B29" s="543"/>
      <c r="C29" s="541"/>
      <c r="D29" s="366"/>
      <c r="E29" s="558"/>
      <c r="F29" s="556"/>
      <c r="G29" s="364"/>
      <c r="H29" s="558"/>
      <c r="I29" s="556"/>
      <c r="J29" s="364"/>
      <c r="K29" s="558"/>
      <c r="L29" s="556"/>
      <c r="M29" s="364"/>
      <c r="N29" s="560"/>
      <c r="O29" s="563"/>
      <c r="P29" s="434"/>
      <c r="Q29" s="558"/>
      <c r="R29" s="556"/>
      <c r="S29" s="364"/>
    </row>
    <row r="30" spans="2:19" ht="9" customHeight="1" x14ac:dyDescent="0.2">
      <c r="B30" s="540">
        <v>10</v>
      </c>
      <c r="C30" s="540" t="str">
        <f>設定!C35</f>
        <v>木</v>
      </c>
      <c r="D30" s="365" t="str">
        <f>'４月'!AK30</f>
        <v>入学式　１年（儀式①学活①）※５校時日課</v>
      </c>
      <c r="E30" s="545">
        <v>10</v>
      </c>
      <c r="F30" s="566" t="str">
        <f>設定!D35</f>
        <v>土</v>
      </c>
      <c r="G30" s="433"/>
      <c r="H30" s="540">
        <v>10</v>
      </c>
      <c r="I30" s="565" t="str">
        <f>設定!E35</f>
        <v>火</v>
      </c>
      <c r="J30" s="363" t="str">
        <f>'６月'!AK30</f>
        <v>学級の日【歯と口の健康について】</v>
      </c>
      <c r="K30" s="540">
        <v>10</v>
      </c>
      <c r="L30" s="565" t="str">
        <f>設定!F35</f>
        <v>木</v>
      </c>
      <c r="M30" s="363" t="str">
        <f>'７月'!AK30</f>
        <v>教育相談③【5校時　特別日課】</v>
      </c>
      <c r="N30" s="545">
        <v>10</v>
      </c>
      <c r="O30" s="566" t="str">
        <f>設定!G35</f>
        <v>日</v>
      </c>
      <c r="P30" s="433"/>
      <c r="Q30" s="540">
        <v>10</v>
      </c>
      <c r="R30" s="565" t="str">
        <f>設定!H35</f>
        <v>水</v>
      </c>
      <c r="S30" s="363" t="str">
        <f>'９月'!AK30</f>
        <v>児童朝会【図書委員会】</v>
      </c>
    </row>
    <row r="31" spans="2:19" ht="9" customHeight="1" x14ac:dyDescent="0.2">
      <c r="B31" s="543"/>
      <c r="C31" s="541"/>
      <c r="D31" s="366" t="str">
        <f>'４月'!AK31</f>
        <v>入学式片付け（５年　勤労①）</v>
      </c>
      <c r="E31" s="546"/>
      <c r="F31" s="563"/>
      <c r="G31" s="434"/>
      <c r="H31" s="543"/>
      <c r="I31" s="556"/>
      <c r="J31" s="364"/>
      <c r="K31" s="543"/>
      <c r="L31" s="556"/>
      <c r="M31" s="364"/>
      <c r="N31" s="546"/>
      <c r="O31" s="563"/>
      <c r="P31" s="434"/>
      <c r="Q31" s="543"/>
      <c r="R31" s="556"/>
      <c r="S31" s="364"/>
    </row>
    <row r="32" spans="2:19" ht="9" customHeight="1" x14ac:dyDescent="0.2">
      <c r="B32" s="544"/>
      <c r="C32" s="542"/>
      <c r="D32" s="367"/>
      <c r="E32" s="547"/>
      <c r="F32" s="564"/>
      <c r="G32" s="435"/>
      <c r="H32" s="544"/>
      <c r="I32" s="557"/>
      <c r="J32" s="368"/>
      <c r="K32" s="544"/>
      <c r="L32" s="557"/>
      <c r="M32" s="368"/>
      <c r="N32" s="547"/>
      <c r="O32" s="564"/>
      <c r="P32" s="435"/>
      <c r="Q32" s="544"/>
      <c r="R32" s="557"/>
      <c r="S32" s="368"/>
    </row>
    <row r="33" spans="2:19" ht="9" customHeight="1" x14ac:dyDescent="0.2">
      <c r="B33" s="543">
        <v>11</v>
      </c>
      <c r="C33" s="543" t="str">
        <f>設定!C38</f>
        <v>金</v>
      </c>
      <c r="D33" s="366" t="str">
        <f>'４月'!AK33</f>
        <v>1年生給食開始　4校時日課～５／１６（金）</v>
      </c>
      <c r="E33" s="560">
        <v>11</v>
      </c>
      <c r="F33" s="562" t="str">
        <f>設定!D38</f>
        <v>日</v>
      </c>
      <c r="G33" s="434"/>
      <c r="H33" s="558">
        <v>11</v>
      </c>
      <c r="I33" s="555" t="str">
        <f>設定!E38</f>
        <v>水</v>
      </c>
      <c r="J33" s="364" t="str">
        <f>'６月'!AK33</f>
        <v>平和集会（2校時）※対馬丸記念館職員講話</v>
      </c>
      <c r="K33" s="558">
        <v>11</v>
      </c>
      <c r="L33" s="555" t="str">
        <f>設定!F38</f>
        <v>金</v>
      </c>
      <c r="M33" s="364" t="str">
        <f>'７月'!AK33</f>
        <v>教育相談④【5校時　特別日課】</v>
      </c>
      <c r="N33" s="560">
        <v>11</v>
      </c>
      <c r="O33" s="562" t="str">
        <f>設定!G38</f>
        <v>月</v>
      </c>
      <c r="P33" s="434" t="str">
        <f>'８月'!AK33</f>
        <v>山の日</v>
      </c>
      <c r="Q33" s="558">
        <v>11</v>
      </c>
      <c r="R33" s="555" t="str">
        <f>設定!H38</f>
        <v>木</v>
      </c>
      <c r="S33" s="364"/>
    </row>
    <row r="34" spans="2:19" ht="9" customHeight="1" x14ac:dyDescent="0.2">
      <c r="B34" s="543"/>
      <c r="C34" s="541"/>
      <c r="D34" s="366" t="str">
        <f>'４月'!AK34</f>
        <v>委員会活動①【委員会発足式】※6校時</v>
      </c>
      <c r="E34" s="560"/>
      <c r="F34" s="563"/>
      <c r="G34" s="434"/>
      <c r="H34" s="558"/>
      <c r="I34" s="556"/>
      <c r="J34" s="364" t="str">
        <f>'６月'!AK34</f>
        <v>委員会活動（６校時）</v>
      </c>
      <c r="K34" s="558"/>
      <c r="L34" s="556"/>
      <c r="M34" s="364"/>
      <c r="N34" s="560"/>
      <c r="O34" s="563"/>
      <c r="P34" s="434"/>
      <c r="Q34" s="558"/>
      <c r="R34" s="556"/>
      <c r="S34" s="364"/>
    </row>
    <row r="35" spans="2:19" ht="9" customHeight="1" x14ac:dyDescent="0.2">
      <c r="B35" s="543"/>
      <c r="C35" s="541"/>
      <c r="D35" s="366" t="str">
        <f>'４月'!AK35</f>
        <v>身体測定（6年）※健・安①　学年会</v>
      </c>
      <c r="E35" s="560"/>
      <c r="F35" s="563"/>
      <c r="G35" s="434"/>
      <c r="H35" s="558"/>
      <c r="I35" s="556"/>
      <c r="J35" s="364"/>
      <c r="K35" s="558"/>
      <c r="L35" s="556"/>
      <c r="M35" s="364"/>
      <c r="N35" s="560"/>
      <c r="O35" s="563"/>
      <c r="P35" s="434"/>
      <c r="Q35" s="558"/>
      <c r="R35" s="556"/>
      <c r="S35" s="364"/>
    </row>
    <row r="36" spans="2:19" ht="9" customHeight="1" x14ac:dyDescent="0.2">
      <c r="B36" s="545">
        <v>12</v>
      </c>
      <c r="C36" s="545" t="str">
        <f>設定!C41</f>
        <v>土</v>
      </c>
      <c r="D36" s="431"/>
      <c r="E36" s="540">
        <v>12</v>
      </c>
      <c r="F36" s="565" t="str">
        <f>設定!D41</f>
        <v>月</v>
      </c>
      <c r="G36" s="363" t="str">
        <f>'５月'!AK36</f>
        <v>プール開き</v>
      </c>
      <c r="H36" s="540">
        <v>12</v>
      </c>
      <c r="I36" s="565" t="str">
        <f>設定!E41</f>
        <v>木</v>
      </c>
      <c r="J36" s="363"/>
      <c r="K36" s="545">
        <v>12</v>
      </c>
      <c r="L36" s="566" t="str">
        <f>設定!F41</f>
        <v>土</v>
      </c>
      <c r="M36" s="433"/>
      <c r="N36" s="540">
        <v>12</v>
      </c>
      <c r="O36" s="565" t="str">
        <f>設定!G41</f>
        <v>火</v>
      </c>
      <c r="P36" s="363"/>
      <c r="Q36" s="540">
        <v>12</v>
      </c>
      <c r="R36" s="565" t="str">
        <f>設定!H41</f>
        <v>金</v>
      </c>
      <c r="S36" s="363" t="str">
        <f>'９月'!AK36</f>
        <v>クラブ⑧【見学】</v>
      </c>
    </row>
    <row r="37" spans="2:19" ht="9" customHeight="1" x14ac:dyDescent="0.2">
      <c r="B37" s="546"/>
      <c r="C37" s="548"/>
      <c r="D37" s="430"/>
      <c r="E37" s="543"/>
      <c r="F37" s="556"/>
      <c r="G37" s="364" t="str">
        <f>'５月'!AK37</f>
        <v>学習充実旬間～２３日（金）</v>
      </c>
      <c r="H37" s="543"/>
      <c r="I37" s="556"/>
      <c r="J37" s="364"/>
      <c r="K37" s="546"/>
      <c r="L37" s="563"/>
      <c r="M37" s="434"/>
      <c r="N37" s="543"/>
      <c r="O37" s="556"/>
      <c r="P37" s="364"/>
      <c r="Q37" s="543"/>
      <c r="R37" s="556"/>
      <c r="S37" s="364"/>
    </row>
    <row r="38" spans="2:19" ht="9" customHeight="1" x14ac:dyDescent="0.2">
      <c r="B38" s="547"/>
      <c r="C38" s="549"/>
      <c r="D38" s="432"/>
      <c r="E38" s="544"/>
      <c r="F38" s="557"/>
      <c r="G38" s="368"/>
      <c r="H38" s="544"/>
      <c r="I38" s="557"/>
      <c r="J38" s="368"/>
      <c r="K38" s="547"/>
      <c r="L38" s="564"/>
      <c r="M38" s="435"/>
      <c r="N38" s="544"/>
      <c r="O38" s="557"/>
      <c r="P38" s="368"/>
      <c r="Q38" s="544"/>
      <c r="R38" s="557"/>
      <c r="S38" s="368"/>
    </row>
    <row r="39" spans="2:19" ht="9" customHeight="1" x14ac:dyDescent="0.2">
      <c r="B39" s="546">
        <v>13</v>
      </c>
      <c r="C39" s="546" t="str">
        <f>設定!C44</f>
        <v>日</v>
      </c>
      <c r="D39" s="430"/>
      <c r="E39" s="558">
        <v>13</v>
      </c>
      <c r="F39" s="555" t="str">
        <f>設定!D44</f>
        <v>火</v>
      </c>
      <c r="G39" s="364" t="str">
        <f>'５月'!AK39</f>
        <v>学級の日【学習充実旬間について】</v>
      </c>
      <c r="H39" s="558">
        <v>13</v>
      </c>
      <c r="I39" s="555" t="str">
        <f>設定!E44</f>
        <v>金</v>
      </c>
      <c r="J39" s="364" t="str">
        <f>'６月'!AK39</f>
        <v>クラブ④</v>
      </c>
      <c r="K39" s="560">
        <v>13</v>
      </c>
      <c r="L39" s="562" t="str">
        <f>設定!F44</f>
        <v>日</v>
      </c>
      <c r="M39" s="434"/>
      <c r="N39" s="558">
        <v>13</v>
      </c>
      <c r="O39" s="555" t="str">
        <f>設定!G44</f>
        <v>水</v>
      </c>
      <c r="P39" s="364"/>
      <c r="Q39" s="560">
        <v>13</v>
      </c>
      <c r="R39" s="562" t="str">
        <f>設定!H44</f>
        <v>土</v>
      </c>
      <c r="S39" s="434"/>
    </row>
    <row r="40" spans="2:19" ht="9" customHeight="1" x14ac:dyDescent="0.2">
      <c r="B40" s="546"/>
      <c r="C40" s="548"/>
      <c r="D40" s="430"/>
      <c r="E40" s="558"/>
      <c r="F40" s="556"/>
      <c r="G40" s="364" t="str">
        <f>'５月'!AK40</f>
        <v>歯科検診（１・２年）※健・安①</v>
      </c>
      <c r="H40" s="558"/>
      <c r="I40" s="556"/>
      <c r="J40" s="364"/>
      <c r="K40" s="560"/>
      <c r="L40" s="563"/>
      <c r="M40" s="434"/>
      <c r="N40" s="558"/>
      <c r="O40" s="556"/>
      <c r="P40" s="364"/>
      <c r="Q40" s="560"/>
      <c r="R40" s="563"/>
      <c r="S40" s="434"/>
    </row>
    <row r="41" spans="2:19" ht="9" customHeight="1" x14ac:dyDescent="0.2">
      <c r="B41" s="546"/>
      <c r="C41" s="548"/>
      <c r="D41" s="430"/>
      <c r="E41" s="558"/>
      <c r="F41" s="556"/>
      <c r="G41" s="364"/>
      <c r="H41" s="558"/>
      <c r="I41" s="556"/>
      <c r="J41" s="364"/>
      <c r="K41" s="560"/>
      <c r="L41" s="563"/>
      <c r="M41" s="434"/>
      <c r="N41" s="558"/>
      <c r="O41" s="556"/>
      <c r="P41" s="364"/>
      <c r="Q41" s="560"/>
      <c r="R41" s="563"/>
      <c r="S41" s="434"/>
    </row>
    <row r="42" spans="2:19" ht="9" customHeight="1" x14ac:dyDescent="0.2">
      <c r="B42" s="540">
        <v>14</v>
      </c>
      <c r="C42" s="540" t="str">
        <f>設定!C47</f>
        <v>月</v>
      </c>
      <c r="D42" s="365" t="str">
        <f>'４月'!AK42</f>
        <v>本部会・三者会　iPad移動</v>
      </c>
      <c r="E42" s="540">
        <v>14</v>
      </c>
      <c r="F42" s="565" t="str">
        <f>設定!D47</f>
        <v>水</v>
      </c>
      <c r="G42" s="363" t="str">
        <f>'５月'!AK42</f>
        <v>児童朝会【運営委員会】</v>
      </c>
      <c r="H42" s="545">
        <v>14</v>
      </c>
      <c r="I42" s="566" t="str">
        <f>設定!E47</f>
        <v>土</v>
      </c>
      <c r="J42" s="433"/>
      <c r="K42" s="540">
        <v>14</v>
      </c>
      <c r="L42" s="565" t="str">
        <f>設定!F47</f>
        <v>月</v>
      </c>
      <c r="M42" s="363" t="str">
        <f>'７月'!AK42</f>
        <v>成績処理週間【特別日課】</v>
      </c>
      <c r="N42" s="540">
        <v>14</v>
      </c>
      <c r="O42" s="565" t="str">
        <f>設定!G47</f>
        <v>木</v>
      </c>
      <c r="P42" s="363"/>
      <c r="Q42" s="545">
        <v>14</v>
      </c>
      <c r="R42" s="566" t="str">
        <f>設定!H47</f>
        <v>日</v>
      </c>
      <c r="S42" s="433"/>
    </row>
    <row r="43" spans="2:19" ht="9" customHeight="1" x14ac:dyDescent="0.2">
      <c r="B43" s="543"/>
      <c r="C43" s="541"/>
      <c r="D43" s="366" t="str">
        <f>'４月'!AK43</f>
        <v>身体測定（５年）※健・安①</v>
      </c>
      <c r="E43" s="543"/>
      <c r="F43" s="556"/>
      <c r="G43" s="364" t="str">
        <f>'５月'!AK43</f>
        <v>委員会活動（６校時）</v>
      </c>
      <c r="H43" s="546"/>
      <c r="I43" s="563"/>
      <c r="J43" s="434"/>
      <c r="K43" s="543"/>
      <c r="L43" s="556"/>
      <c r="M43" s="364"/>
      <c r="N43" s="543"/>
      <c r="O43" s="556"/>
      <c r="P43" s="364"/>
      <c r="Q43" s="546"/>
      <c r="R43" s="563"/>
      <c r="S43" s="434"/>
    </row>
    <row r="44" spans="2:19" ht="9" customHeight="1" x14ac:dyDescent="0.2">
      <c r="B44" s="544"/>
      <c r="C44" s="542"/>
      <c r="D44" s="367"/>
      <c r="E44" s="544"/>
      <c r="F44" s="557"/>
      <c r="G44" s="368"/>
      <c r="H44" s="547"/>
      <c r="I44" s="564"/>
      <c r="J44" s="435"/>
      <c r="K44" s="544"/>
      <c r="L44" s="557"/>
      <c r="M44" s="368"/>
      <c r="N44" s="544"/>
      <c r="O44" s="557"/>
      <c r="P44" s="368"/>
      <c r="Q44" s="547"/>
      <c r="R44" s="564"/>
      <c r="S44" s="435"/>
    </row>
    <row r="45" spans="2:19" ht="9" customHeight="1" x14ac:dyDescent="0.2">
      <c r="B45" s="543">
        <v>15</v>
      </c>
      <c r="C45" s="543" t="str">
        <f>設定!C50</f>
        <v>火</v>
      </c>
      <c r="D45" s="366" t="str">
        <f>'４月'!AK45</f>
        <v>学級の日【生活・人権目標】</v>
      </c>
      <c r="E45" s="558">
        <v>15</v>
      </c>
      <c r="F45" s="555" t="str">
        <f>設定!D50</f>
        <v>木</v>
      </c>
      <c r="G45" s="364"/>
      <c r="H45" s="560">
        <v>15</v>
      </c>
      <c r="I45" s="562" t="str">
        <f>設定!E50</f>
        <v>日</v>
      </c>
      <c r="J45" s="434" t="str">
        <f>'６月'!AK45</f>
        <v>第３日曜日「家庭の日・ファミリー読書」</v>
      </c>
      <c r="K45" s="558">
        <v>15</v>
      </c>
      <c r="L45" s="555" t="str">
        <f>設定!F50</f>
        <v>火</v>
      </c>
      <c r="M45" s="364" t="str">
        <f>'７月'!AK45</f>
        <v>学級の日【あんしんアンケート】</v>
      </c>
      <c r="N45" s="558">
        <v>15</v>
      </c>
      <c r="O45" s="555" t="str">
        <f>設定!G50</f>
        <v>金</v>
      </c>
      <c r="P45" s="364"/>
      <c r="Q45" s="560">
        <v>15</v>
      </c>
      <c r="R45" s="562" t="str">
        <f>設定!H50</f>
        <v>月</v>
      </c>
      <c r="S45" s="434" t="str">
        <f>'９月'!AK45</f>
        <v>敬老の日</v>
      </c>
    </row>
    <row r="46" spans="2:19" ht="9" customHeight="1" x14ac:dyDescent="0.2">
      <c r="B46" s="543"/>
      <c r="C46" s="541"/>
      <c r="D46" s="366" t="str">
        <f>'４月'!AK46</f>
        <v>身体測定（４年）※健・安①</v>
      </c>
      <c r="E46" s="558"/>
      <c r="F46" s="556"/>
      <c r="G46" s="364"/>
      <c r="H46" s="560"/>
      <c r="I46" s="563"/>
      <c r="J46" s="434"/>
      <c r="K46" s="558"/>
      <c r="L46" s="556"/>
      <c r="M46" s="364" t="str">
        <f>'７月'!AK46</f>
        <v>成績処理週間【特別日課】</v>
      </c>
      <c r="N46" s="558"/>
      <c r="O46" s="556"/>
      <c r="P46" s="364"/>
      <c r="Q46" s="560"/>
      <c r="R46" s="563"/>
      <c r="S46" s="434"/>
    </row>
    <row r="47" spans="2:19" ht="9" customHeight="1" x14ac:dyDescent="0.2">
      <c r="B47" s="543"/>
      <c r="C47" s="541"/>
      <c r="D47" s="366"/>
      <c r="E47" s="558"/>
      <c r="F47" s="556"/>
      <c r="G47" s="364"/>
      <c r="H47" s="560"/>
      <c r="I47" s="563"/>
      <c r="J47" s="434"/>
      <c r="K47" s="558"/>
      <c r="L47" s="556"/>
      <c r="M47" s="364"/>
      <c r="N47" s="558"/>
      <c r="O47" s="556"/>
      <c r="P47" s="364"/>
      <c r="Q47" s="560"/>
      <c r="R47" s="563"/>
      <c r="S47" s="434"/>
    </row>
    <row r="48" spans="2:19" ht="9" customHeight="1" x14ac:dyDescent="0.2">
      <c r="B48" s="540">
        <v>16</v>
      </c>
      <c r="C48" s="540" t="str">
        <f>設定!C53</f>
        <v>水</v>
      </c>
      <c r="D48" s="365" t="str">
        <f>'４月'!AK48</f>
        <v>音楽朝会【校歌】</v>
      </c>
      <c r="E48" s="540">
        <v>16</v>
      </c>
      <c r="F48" s="565" t="str">
        <f>設定!D53</f>
        <v>金</v>
      </c>
      <c r="G48" s="363"/>
      <c r="H48" s="540">
        <v>16</v>
      </c>
      <c r="I48" s="565" t="str">
        <f>設定!E53</f>
        <v>月</v>
      </c>
      <c r="J48" s="363"/>
      <c r="K48" s="540">
        <v>16</v>
      </c>
      <c r="L48" s="565" t="str">
        <f>設定!F53</f>
        <v>水</v>
      </c>
      <c r="M48" s="363" t="str">
        <f>'７月'!AK48</f>
        <v>成績処理週間【特別日課】</v>
      </c>
      <c r="N48" s="545">
        <v>16</v>
      </c>
      <c r="O48" s="566" t="str">
        <f>設定!G53</f>
        <v>土</v>
      </c>
      <c r="P48" s="433" t="str">
        <f>'８月'!AK48</f>
        <v>第３土曜日「おきなわ地域教育の日」</v>
      </c>
      <c r="Q48" s="540">
        <v>16</v>
      </c>
      <c r="R48" s="565" t="str">
        <f>設定!H53</f>
        <v>火</v>
      </c>
      <c r="S48" s="363" t="str">
        <f>'９月'!AK48</f>
        <v>学級の日【避難訓練について】</v>
      </c>
    </row>
    <row r="49" spans="2:19" ht="9" customHeight="1" x14ac:dyDescent="0.2">
      <c r="B49" s="543"/>
      <c r="C49" s="541"/>
      <c r="D49" s="366" t="str">
        <f>'４月'!AK49</f>
        <v>身体測定（３年）※健・安①</v>
      </c>
      <c r="E49" s="543"/>
      <c r="F49" s="556"/>
      <c r="G49" s="364"/>
      <c r="H49" s="543"/>
      <c r="I49" s="556"/>
      <c r="J49" s="364"/>
      <c r="K49" s="543"/>
      <c r="L49" s="556"/>
      <c r="M49" s="364" t="str">
        <f>'７月'!AK49</f>
        <v>委員会活動（６校時）</v>
      </c>
      <c r="N49" s="546"/>
      <c r="O49" s="563"/>
      <c r="P49" s="434"/>
      <c r="Q49" s="543"/>
      <c r="R49" s="556"/>
      <c r="S49" s="364"/>
    </row>
    <row r="50" spans="2:19" ht="9" customHeight="1" x14ac:dyDescent="0.2">
      <c r="B50" s="544"/>
      <c r="C50" s="542"/>
      <c r="D50" s="367"/>
      <c r="E50" s="544"/>
      <c r="F50" s="557"/>
      <c r="G50" s="368"/>
      <c r="H50" s="544"/>
      <c r="I50" s="557"/>
      <c r="J50" s="368"/>
      <c r="K50" s="544"/>
      <c r="L50" s="557"/>
      <c r="M50" s="368"/>
      <c r="N50" s="547"/>
      <c r="O50" s="564"/>
      <c r="P50" s="435"/>
      <c r="Q50" s="544"/>
      <c r="R50" s="557"/>
      <c r="S50" s="368"/>
    </row>
    <row r="51" spans="2:19" ht="9" customHeight="1" x14ac:dyDescent="0.2">
      <c r="B51" s="543">
        <v>17</v>
      </c>
      <c r="C51" s="543" t="str">
        <f>設定!C56</f>
        <v>木</v>
      </c>
      <c r="D51" s="366" t="str">
        <f>'４月'!AK51</f>
        <v>全国学力・学習状況調査（国・算・理）</v>
      </c>
      <c r="E51" s="560">
        <v>17</v>
      </c>
      <c r="F51" s="562" t="str">
        <f>設定!D56</f>
        <v>土</v>
      </c>
      <c r="G51" s="434" t="str">
        <f>'５月'!AK51</f>
        <v>第３土曜日「おきなわ地域教育の日」</v>
      </c>
      <c r="H51" s="558">
        <v>17</v>
      </c>
      <c r="I51" s="555" t="str">
        <f>設定!E56</f>
        <v>火</v>
      </c>
      <c r="J51" s="364" t="str">
        <f>'６月'!AK51</f>
        <v>学級の日【慰霊の日について　戦後80年】</v>
      </c>
      <c r="K51" s="558">
        <v>17</v>
      </c>
      <c r="L51" s="555" t="str">
        <f>設定!F56</f>
        <v>木</v>
      </c>
      <c r="M51" s="364" t="str">
        <f>'７月'!AK51</f>
        <v>成績処理週間【特別日課】</v>
      </c>
      <c r="N51" s="560">
        <v>17</v>
      </c>
      <c r="O51" s="562" t="str">
        <f>設定!G56</f>
        <v>日</v>
      </c>
      <c r="P51" s="434" t="str">
        <f>'８月'!AK51</f>
        <v>第３日曜日「家庭の日・ファミリー読書」</v>
      </c>
      <c r="Q51" s="558">
        <v>17</v>
      </c>
      <c r="R51" s="555" t="str">
        <f>設定!H56</f>
        <v>水</v>
      </c>
      <c r="S51" s="364" t="str">
        <f>'９月'!AK51</f>
        <v>児童朝会【掲示・放送】</v>
      </c>
    </row>
    <row r="52" spans="2:19" ht="9" customHeight="1" x14ac:dyDescent="0.2">
      <c r="B52" s="543"/>
      <c r="C52" s="541"/>
      <c r="D52" s="366" t="str">
        <f>'４月'!AK52</f>
        <v>身体測定（２年）※健・安①</v>
      </c>
      <c r="E52" s="560"/>
      <c r="F52" s="563"/>
      <c r="G52" s="434"/>
      <c r="H52" s="558"/>
      <c r="I52" s="556"/>
      <c r="J52" s="364" t="str">
        <f>'６月'!AK52</f>
        <v>異文化交流会（4年）※５・６校時</v>
      </c>
      <c r="K52" s="558"/>
      <c r="L52" s="556"/>
      <c r="M52" s="364"/>
      <c r="N52" s="560"/>
      <c r="O52" s="563"/>
      <c r="P52" s="434"/>
      <c r="Q52" s="558"/>
      <c r="R52" s="556"/>
      <c r="S52" s="364" t="str">
        <f>'９月'!AK52</f>
        <v>校内研（全体研）</v>
      </c>
    </row>
    <row r="53" spans="2:19" ht="9" customHeight="1" x14ac:dyDescent="0.2">
      <c r="B53" s="544"/>
      <c r="C53" s="542"/>
      <c r="D53" s="367"/>
      <c r="E53" s="561"/>
      <c r="F53" s="564"/>
      <c r="G53" s="435"/>
      <c r="H53" s="559"/>
      <c r="I53" s="557"/>
      <c r="J53" s="364"/>
      <c r="K53" s="559"/>
      <c r="L53" s="557"/>
      <c r="M53" s="368"/>
      <c r="N53" s="561"/>
      <c r="O53" s="564"/>
      <c r="P53" s="435"/>
      <c r="Q53" s="559"/>
      <c r="R53" s="557"/>
      <c r="S53" s="368"/>
    </row>
    <row r="54" spans="2:19" ht="9" customHeight="1" x14ac:dyDescent="0.2">
      <c r="B54" s="543">
        <v>18</v>
      </c>
      <c r="C54" s="543" t="str">
        <f>設定!C59</f>
        <v>金</v>
      </c>
      <c r="D54" s="363" t="str">
        <f>'４月'!AK57</f>
        <v>聴力検査（１・２・３・5年）※健・安①</v>
      </c>
      <c r="E54" s="545">
        <v>18</v>
      </c>
      <c r="F54" s="545" t="str">
        <f>設定!D59</f>
        <v>日</v>
      </c>
      <c r="G54" s="433" t="str">
        <f>'５月'!AK57</f>
        <v>第３日曜日「家庭の日・ファミリー読書」</v>
      </c>
      <c r="H54" s="540">
        <v>18</v>
      </c>
      <c r="I54" s="565" t="str">
        <f>設定!E59</f>
        <v>水</v>
      </c>
      <c r="J54" s="363" t="str">
        <f>'６月'!AK57</f>
        <v>てだこみみぐすい【４・５年】★水・木入れ替え</v>
      </c>
      <c r="K54" s="568">
        <v>18</v>
      </c>
      <c r="L54" s="540" t="str">
        <f>設定!F59</f>
        <v>金</v>
      </c>
      <c r="M54" s="363" t="str">
        <f>'７月'!AK57</f>
        <v>1学期終業式【表彰も含む】※儀式①</v>
      </c>
      <c r="N54" s="540">
        <v>18</v>
      </c>
      <c r="O54" s="540" t="str">
        <f>設定!G59</f>
        <v>月</v>
      </c>
      <c r="P54" s="363"/>
      <c r="Q54" s="540">
        <v>18</v>
      </c>
      <c r="R54" s="540" t="str">
        <f>設定!H59</f>
        <v>木</v>
      </c>
      <c r="S54" s="364"/>
    </row>
    <row r="55" spans="2:19" ht="9" customHeight="1" x14ac:dyDescent="0.2">
      <c r="B55" s="543"/>
      <c r="C55" s="541"/>
      <c r="D55" s="364"/>
      <c r="E55" s="546"/>
      <c r="F55" s="548"/>
      <c r="G55" s="434"/>
      <c r="H55" s="543"/>
      <c r="I55" s="556"/>
      <c r="J55" s="364" t="str">
        <f>'６月'!AK58</f>
        <v>内科検診【２・３・６年】※健・安①８：４０～</v>
      </c>
      <c r="K55" s="558"/>
      <c r="L55" s="541"/>
      <c r="M55" s="364"/>
      <c r="N55" s="543"/>
      <c r="O55" s="541"/>
      <c r="P55" s="364"/>
      <c r="Q55" s="543"/>
      <c r="R55" s="541"/>
      <c r="S55" s="364" t="str">
        <f>'９月'!AK58</f>
        <v>避難訓練【2校時】※健･安１</v>
      </c>
    </row>
    <row r="56" spans="2:19" ht="9" customHeight="1" x14ac:dyDescent="0.2">
      <c r="B56" s="543"/>
      <c r="C56" s="541"/>
      <c r="D56" s="364"/>
      <c r="E56" s="546"/>
      <c r="F56" s="548"/>
      <c r="G56" s="434"/>
      <c r="H56" s="543"/>
      <c r="I56" s="556"/>
      <c r="J56" s="364" t="str">
        <f>'６月'!AK59</f>
        <v>児童朝会【生活安全】</v>
      </c>
      <c r="K56" s="558"/>
      <c r="L56" s="541"/>
      <c r="M56" s="364"/>
      <c r="N56" s="543"/>
      <c r="O56" s="541"/>
      <c r="P56" s="364"/>
      <c r="Q56" s="543"/>
      <c r="R56" s="541"/>
      <c r="S56" s="364"/>
    </row>
    <row r="57" spans="2:19" ht="9" customHeight="1" x14ac:dyDescent="0.2">
      <c r="B57" s="545">
        <v>19</v>
      </c>
      <c r="C57" s="545" t="str">
        <f>設定!C62</f>
        <v>土</v>
      </c>
      <c r="D57" s="433" t="str">
        <f>'４月'!AK60</f>
        <v>第３土曜日「おきなわ地域教育の日」</v>
      </c>
      <c r="E57" s="540">
        <v>19</v>
      </c>
      <c r="F57" s="540" t="str">
        <f>設定!D62</f>
        <v>月</v>
      </c>
      <c r="G57" s="363" t="str">
        <f>'５月'!AK60</f>
        <v>小中連携の日①　１５：４５～　浦添中</v>
      </c>
      <c r="H57" s="540">
        <v>19</v>
      </c>
      <c r="I57" s="565" t="str">
        <f>設定!E62</f>
        <v>木</v>
      </c>
      <c r="J57" s="363"/>
      <c r="K57" s="567">
        <v>19</v>
      </c>
      <c r="L57" s="545" t="str">
        <f>設定!F62</f>
        <v>土</v>
      </c>
      <c r="M57" s="433" t="str">
        <f>'７月'!AK60</f>
        <v>夏季休業日：7/19～8/28</v>
      </c>
      <c r="N57" s="540">
        <v>19</v>
      </c>
      <c r="O57" s="540" t="str">
        <f>設定!G62</f>
        <v>火</v>
      </c>
      <c r="P57" s="363"/>
      <c r="Q57" s="540">
        <v>19</v>
      </c>
      <c r="R57" s="540" t="str">
        <f>設定!H62</f>
        <v>金</v>
      </c>
      <c r="S57" s="363" t="str">
        <f>'９月'!AK60</f>
        <v>クラブ⑨【見学】</v>
      </c>
    </row>
    <row r="58" spans="2:19" ht="9" customHeight="1" x14ac:dyDescent="0.2">
      <c r="B58" s="546"/>
      <c r="C58" s="548"/>
      <c r="D58" s="434"/>
      <c r="E58" s="543"/>
      <c r="F58" s="541"/>
      <c r="G58" s="364" t="str">
        <f>'５月'!AK61</f>
        <v>沢岻っ子発表会　シート貼り【５年】※朝の時間</v>
      </c>
      <c r="H58" s="543"/>
      <c r="I58" s="556"/>
      <c r="J58" s="364" t="str">
        <f>'６月'!AK61</f>
        <v>てだこみみぐすい【４・５年】</v>
      </c>
      <c r="K58" s="560"/>
      <c r="L58" s="548"/>
      <c r="M58" s="434" t="str">
        <f>'７月'!AK61</f>
        <v>第３土曜日「おきなわ地域教育の日」</v>
      </c>
      <c r="N58" s="543"/>
      <c r="O58" s="541"/>
      <c r="P58" s="364"/>
      <c r="Q58" s="543"/>
      <c r="R58" s="541"/>
      <c r="S58" s="364"/>
    </row>
    <row r="59" spans="2:19" ht="9" customHeight="1" x14ac:dyDescent="0.2">
      <c r="B59" s="547"/>
      <c r="C59" s="549"/>
      <c r="D59" s="435"/>
      <c r="E59" s="544"/>
      <c r="F59" s="542"/>
      <c r="G59" s="368"/>
      <c r="H59" s="544"/>
      <c r="I59" s="557"/>
      <c r="J59" s="368"/>
      <c r="K59" s="561"/>
      <c r="L59" s="549"/>
      <c r="M59" s="435"/>
      <c r="N59" s="544"/>
      <c r="O59" s="542"/>
      <c r="P59" s="368"/>
      <c r="Q59" s="544"/>
      <c r="R59" s="542"/>
      <c r="S59" s="368"/>
    </row>
    <row r="60" spans="2:19" ht="9" customHeight="1" x14ac:dyDescent="0.2">
      <c r="B60" s="546">
        <v>20</v>
      </c>
      <c r="C60" s="546" t="str">
        <f>設定!C65</f>
        <v>日</v>
      </c>
      <c r="D60" s="434" t="str">
        <f>'４月'!AK63</f>
        <v>第３日曜日「家庭の日・ファミリー読書」</v>
      </c>
      <c r="E60" s="543">
        <v>20</v>
      </c>
      <c r="F60" s="543" t="str">
        <f>設定!D65</f>
        <v>火</v>
      </c>
      <c r="G60" s="364" t="str">
        <f>'５月'!AK63</f>
        <v>尿・蟯虫検査（全学年）</v>
      </c>
      <c r="H60" s="543">
        <v>20</v>
      </c>
      <c r="I60" s="555" t="str">
        <f>設定!E65</f>
        <v>金</v>
      </c>
      <c r="J60" s="364" t="str">
        <f>'６月'!AK63</f>
        <v>てだこみみぐすい【４・５年】</v>
      </c>
      <c r="K60" s="545">
        <v>20</v>
      </c>
      <c r="L60" s="545" t="str">
        <f>設定!F65</f>
        <v>日</v>
      </c>
      <c r="M60" s="433" t="str">
        <f>'７月'!AK63</f>
        <v>第３日曜日「家庭の日・ファミリー読書」</v>
      </c>
      <c r="N60" s="543">
        <v>20</v>
      </c>
      <c r="O60" s="543" t="str">
        <f>設定!G65</f>
        <v>水</v>
      </c>
      <c r="P60" s="364"/>
      <c r="Q60" s="551">
        <v>20</v>
      </c>
      <c r="R60" s="551" t="str">
        <f>設定!H65</f>
        <v>土</v>
      </c>
      <c r="S60" s="437" t="str">
        <f>'９月'!AK63</f>
        <v>土曜参観日</v>
      </c>
    </row>
    <row r="61" spans="2:19" ht="9" customHeight="1" x14ac:dyDescent="0.2">
      <c r="B61" s="546"/>
      <c r="C61" s="548"/>
      <c r="D61" s="434"/>
      <c r="E61" s="543"/>
      <c r="F61" s="541"/>
      <c r="G61" s="364" t="str">
        <f>'５月'!AK64</f>
        <v>学級の日【沢岻っ子発表会に向けて】</v>
      </c>
      <c r="H61" s="543"/>
      <c r="I61" s="556"/>
      <c r="J61" s="364" t="str">
        <f>'６月'!AK64</f>
        <v>クラブ⑤</v>
      </c>
      <c r="K61" s="546"/>
      <c r="L61" s="548"/>
      <c r="M61" s="434"/>
      <c r="N61" s="543"/>
      <c r="O61" s="541"/>
      <c r="P61" s="364"/>
      <c r="Q61" s="551"/>
      <c r="R61" s="553"/>
      <c r="S61" s="437" t="str">
        <f>'９月'!AK64</f>
        <v>２・３校時授業参観 ４校時引き渡し訓練※健・安①</v>
      </c>
    </row>
    <row r="62" spans="2:19" ht="9" customHeight="1" x14ac:dyDescent="0.2">
      <c r="B62" s="546"/>
      <c r="C62" s="548"/>
      <c r="D62" s="434"/>
      <c r="E62" s="543"/>
      <c r="F62" s="541"/>
      <c r="G62" s="364"/>
      <c r="H62" s="543"/>
      <c r="I62" s="556"/>
      <c r="J62" s="364"/>
      <c r="K62" s="547"/>
      <c r="L62" s="549"/>
      <c r="M62" s="435"/>
      <c r="N62" s="543"/>
      <c r="O62" s="541"/>
      <c r="P62" s="364"/>
      <c r="Q62" s="551"/>
      <c r="R62" s="553"/>
      <c r="S62" s="437" t="str">
        <f>'９月'!AK65</f>
        <v>第３土曜日「おきなわ地域教育の日」</v>
      </c>
    </row>
    <row r="63" spans="2:19" ht="9" customHeight="1" x14ac:dyDescent="0.2">
      <c r="B63" s="540">
        <v>21</v>
      </c>
      <c r="C63" s="540" t="str">
        <f>設定!C68</f>
        <v>月</v>
      </c>
      <c r="D63" s="363" t="str">
        <f>'４月'!AK66</f>
        <v>本部会・三者会　　個人面談①</v>
      </c>
      <c r="E63" s="540">
        <v>21</v>
      </c>
      <c r="F63" s="540" t="str">
        <f>設定!D68</f>
        <v>水</v>
      </c>
      <c r="G63" s="363" t="str">
        <f>'５月'!AK66</f>
        <v>尿・蟯虫検査（全学年）</v>
      </c>
      <c r="H63" s="545">
        <v>21</v>
      </c>
      <c r="I63" s="566" t="str">
        <f>設定!E68</f>
        <v>土</v>
      </c>
      <c r="J63" s="433" t="str">
        <f>'６月'!AK66</f>
        <v>第３土曜日「おきなわ地域教育の日」</v>
      </c>
      <c r="K63" s="560">
        <v>21</v>
      </c>
      <c r="L63" s="546" t="str">
        <f>設定!F68</f>
        <v>月</v>
      </c>
      <c r="M63" s="434" t="str">
        <f>'７月'!AK66</f>
        <v>海の日</v>
      </c>
      <c r="N63" s="540">
        <v>21</v>
      </c>
      <c r="O63" s="540" t="str">
        <f>設定!G68</f>
        <v>木</v>
      </c>
      <c r="P63" s="363"/>
      <c r="Q63" s="545">
        <v>21</v>
      </c>
      <c r="R63" s="545" t="str">
        <f>設定!H68</f>
        <v>日</v>
      </c>
      <c r="S63" s="433" t="str">
        <f>'９月'!AK66</f>
        <v>第３日曜日「家庭の日・ファミリー読書」</v>
      </c>
    </row>
    <row r="64" spans="2:19" ht="9" customHeight="1" x14ac:dyDescent="0.2">
      <c r="B64" s="543"/>
      <c r="C64" s="541"/>
      <c r="D64" s="364" t="str">
        <f>'４月'!AK67</f>
        <v>身体測定（１年）※健・安①</v>
      </c>
      <c r="E64" s="543"/>
      <c r="F64" s="541"/>
      <c r="G64" s="364"/>
      <c r="H64" s="546"/>
      <c r="I64" s="563"/>
      <c r="J64" s="434"/>
      <c r="K64" s="560"/>
      <c r="L64" s="548"/>
      <c r="M64" s="434"/>
      <c r="N64" s="543"/>
      <c r="O64" s="541"/>
      <c r="P64" s="364"/>
      <c r="Q64" s="546"/>
      <c r="R64" s="548"/>
      <c r="S64" s="434"/>
    </row>
    <row r="65" spans="2:19" ht="9" customHeight="1" x14ac:dyDescent="0.2">
      <c r="B65" s="544"/>
      <c r="C65" s="542"/>
      <c r="D65" s="368" t="str">
        <f>'４月'!AK68</f>
        <v>全国学力調査　児童質問調査（午後）</v>
      </c>
      <c r="E65" s="544"/>
      <c r="F65" s="542"/>
      <c r="G65" s="368"/>
      <c r="H65" s="547"/>
      <c r="I65" s="564"/>
      <c r="J65" s="435"/>
      <c r="K65" s="561"/>
      <c r="L65" s="549"/>
      <c r="M65" s="435"/>
      <c r="N65" s="544"/>
      <c r="O65" s="542"/>
      <c r="P65" s="368"/>
      <c r="Q65" s="547"/>
      <c r="R65" s="549"/>
      <c r="S65" s="435"/>
    </row>
    <row r="66" spans="2:19" ht="9" customHeight="1" x14ac:dyDescent="0.2">
      <c r="B66" s="543">
        <v>22</v>
      </c>
      <c r="C66" s="543" t="str">
        <f>設定!C71</f>
        <v>火</v>
      </c>
      <c r="D66" s="364" t="str">
        <f>'４月'!AK69</f>
        <v>学級の日【沢岻っ子の約束】</v>
      </c>
      <c r="E66" s="543">
        <v>22</v>
      </c>
      <c r="F66" s="543" t="str">
        <f>設定!D71</f>
        <v>木</v>
      </c>
      <c r="G66" s="364" t="str">
        <f>'５月'!AK69</f>
        <v>沢岻っ子発表会【児童観覧日】※１～3校時</v>
      </c>
      <c r="H66" s="546">
        <v>22</v>
      </c>
      <c r="I66" s="562" t="str">
        <f>設定!E71</f>
        <v>日</v>
      </c>
      <c r="J66" s="434"/>
      <c r="K66" s="558">
        <v>22</v>
      </c>
      <c r="L66" s="543" t="str">
        <f>設定!F71</f>
        <v>火</v>
      </c>
      <c r="M66" s="364" t="str">
        <f>'７月'!AK69</f>
        <v>職員会議</v>
      </c>
      <c r="N66" s="543">
        <v>22</v>
      </c>
      <c r="O66" s="543" t="str">
        <f>設定!G71</f>
        <v>金</v>
      </c>
      <c r="P66" s="364"/>
      <c r="Q66" s="546">
        <v>22</v>
      </c>
      <c r="R66" s="546" t="str">
        <f>設定!H71</f>
        <v>月</v>
      </c>
      <c r="S66" s="434" t="str">
        <f>'９月'!AK69</f>
        <v>振替休日</v>
      </c>
    </row>
    <row r="67" spans="2:19" ht="9" customHeight="1" x14ac:dyDescent="0.2">
      <c r="B67" s="543"/>
      <c r="C67" s="541"/>
      <c r="D67" s="364" t="str">
        <f>'４月'!AK70</f>
        <v>視力検査（全学年）※午前中体育館　健・安①</v>
      </c>
      <c r="E67" s="543"/>
      <c r="F67" s="541"/>
      <c r="G67" s="364"/>
      <c r="H67" s="546"/>
      <c r="I67" s="563"/>
      <c r="J67" s="434"/>
      <c r="K67" s="558"/>
      <c r="L67" s="541"/>
      <c r="M67" s="364"/>
      <c r="N67" s="543"/>
      <c r="O67" s="541"/>
      <c r="P67" s="364"/>
      <c r="Q67" s="546"/>
      <c r="R67" s="548"/>
      <c r="S67" s="434"/>
    </row>
    <row r="68" spans="2:19" ht="9" customHeight="1" x14ac:dyDescent="0.2">
      <c r="B68" s="543"/>
      <c r="C68" s="541"/>
      <c r="D68" s="364" t="str">
        <f>'４月'!AK71</f>
        <v>個人面談②</v>
      </c>
      <c r="E68" s="543"/>
      <c r="F68" s="541"/>
      <c r="G68" s="364"/>
      <c r="H68" s="546"/>
      <c r="I68" s="563"/>
      <c r="J68" s="434"/>
      <c r="K68" s="558"/>
      <c r="L68" s="541"/>
      <c r="M68" s="364"/>
      <c r="N68" s="543"/>
      <c r="O68" s="541"/>
      <c r="P68" s="364"/>
      <c r="Q68" s="546"/>
      <c r="R68" s="548"/>
      <c r="S68" s="434"/>
    </row>
    <row r="69" spans="2:19" ht="9" customHeight="1" x14ac:dyDescent="0.2">
      <c r="B69" s="540">
        <v>23</v>
      </c>
      <c r="C69" s="540" t="str">
        <f>設定!C74</f>
        <v>水</v>
      </c>
      <c r="D69" s="363" t="str">
        <f>'４月'!AK72</f>
        <v>心電図検査（1年）※健・安①</v>
      </c>
      <c r="E69" s="540">
        <v>23</v>
      </c>
      <c r="F69" s="540" t="str">
        <f>設定!D74</f>
        <v>金</v>
      </c>
      <c r="G69" s="363" t="str">
        <f>'５月'!AK72</f>
        <v>沢岻っ子発表会前日準備・清掃（5校時）※勤労①</v>
      </c>
      <c r="H69" s="545">
        <v>23</v>
      </c>
      <c r="I69" s="566" t="str">
        <f>設定!E74</f>
        <v>月</v>
      </c>
      <c r="J69" s="433" t="str">
        <f>'６月'!AK72</f>
        <v>慰霊の日</v>
      </c>
      <c r="K69" s="568">
        <v>23</v>
      </c>
      <c r="L69" s="540" t="str">
        <f>設定!F74</f>
        <v>水</v>
      </c>
      <c r="M69" s="363" t="str">
        <f>'７月'!AK72</f>
        <v>個人面談①</v>
      </c>
      <c r="N69" s="545">
        <v>23</v>
      </c>
      <c r="O69" s="545" t="str">
        <f>設定!G74</f>
        <v>土</v>
      </c>
      <c r="P69" s="433"/>
      <c r="Q69" s="545">
        <v>23</v>
      </c>
      <c r="R69" s="545" t="str">
        <f>設定!H74</f>
        <v>火</v>
      </c>
      <c r="S69" s="433" t="str">
        <f>'９月'!AK72</f>
        <v>秋分の日</v>
      </c>
    </row>
    <row r="70" spans="2:19" ht="9" customHeight="1" x14ac:dyDescent="0.2">
      <c r="B70" s="543"/>
      <c r="C70" s="541"/>
      <c r="D70" s="364" t="str">
        <f>'４月'!AK73</f>
        <v>個人面談③</v>
      </c>
      <c r="E70" s="543"/>
      <c r="F70" s="541"/>
      <c r="G70" s="364"/>
      <c r="H70" s="546"/>
      <c r="I70" s="563"/>
      <c r="J70" s="434"/>
      <c r="K70" s="558"/>
      <c r="L70" s="541"/>
      <c r="M70" s="364" t="str">
        <f>'７月'!AK73</f>
        <v>校内研（情報モラルセキュリティ）９：００～１０：３０</v>
      </c>
      <c r="N70" s="546"/>
      <c r="O70" s="548"/>
      <c r="P70" s="434"/>
      <c r="Q70" s="546"/>
      <c r="R70" s="548"/>
      <c r="S70" s="434"/>
    </row>
    <row r="71" spans="2:19" ht="9" customHeight="1" x14ac:dyDescent="0.2">
      <c r="B71" s="544"/>
      <c r="C71" s="542"/>
      <c r="D71" s="368" t="str">
        <f>'４月'!AK74</f>
        <v>プール清掃（4年）※勤労①</v>
      </c>
      <c r="E71" s="544"/>
      <c r="F71" s="542"/>
      <c r="G71" s="368"/>
      <c r="H71" s="547"/>
      <c r="I71" s="564"/>
      <c r="J71" s="435"/>
      <c r="K71" s="559"/>
      <c r="L71" s="542"/>
      <c r="M71" s="368"/>
      <c r="N71" s="547"/>
      <c r="O71" s="549"/>
      <c r="P71" s="435"/>
      <c r="Q71" s="547"/>
      <c r="R71" s="549"/>
      <c r="S71" s="435"/>
    </row>
    <row r="72" spans="2:19" ht="9" customHeight="1" x14ac:dyDescent="0.2">
      <c r="B72" s="543">
        <v>24</v>
      </c>
      <c r="C72" s="543" t="str">
        <f>設定!C77</f>
        <v>木</v>
      </c>
      <c r="D72" s="364" t="str">
        <f>'４月'!AK75</f>
        <v>学びのたしかめ（４・５年）　</v>
      </c>
      <c r="E72" s="546">
        <v>24</v>
      </c>
      <c r="F72" s="546" t="str">
        <f>設定!D77</f>
        <v>土</v>
      </c>
      <c r="G72" s="434"/>
      <c r="H72" s="543">
        <v>24</v>
      </c>
      <c r="I72" s="555" t="str">
        <f>設定!E77</f>
        <v>火</v>
      </c>
      <c r="J72" s="364" t="str">
        <f>'６月'!AK75</f>
        <v>学級の日【あんしんアンケート・いかのおすし】</v>
      </c>
      <c r="K72" s="558">
        <v>24</v>
      </c>
      <c r="L72" s="543" t="str">
        <f>設定!F77</f>
        <v>木</v>
      </c>
      <c r="M72" s="364" t="str">
        <f>'７月'!AK75</f>
        <v>個人面談②</v>
      </c>
      <c r="N72" s="546">
        <v>24</v>
      </c>
      <c r="O72" s="546" t="str">
        <f>設定!G77</f>
        <v>日</v>
      </c>
      <c r="P72" s="434"/>
      <c r="Q72" s="543">
        <v>24</v>
      </c>
      <c r="R72" s="543" t="str">
        <f>設定!H77</f>
        <v>水</v>
      </c>
      <c r="S72" s="364" t="str">
        <f>'９月'!AK75</f>
        <v>成績処理週間【5校時　特別日課】</v>
      </c>
    </row>
    <row r="73" spans="2:19" ht="9" customHeight="1" x14ac:dyDescent="0.2">
      <c r="B73" s="543"/>
      <c r="C73" s="541"/>
      <c r="D73" s="364" t="str">
        <f>'４月'!AK76</f>
        <v>個人面談④</v>
      </c>
      <c r="E73" s="546"/>
      <c r="F73" s="548"/>
      <c r="G73" s="434"/>
      <c r="H73" s="543"/>
      <c r="I73" s="556"/>
      <c r="J73" s="364"/>
      <c r="K73" s="558"/>
      <c r="L73" s="541"/>
      <c r="M73" s="364"/>
      <c r="N73" s="546"/>
      <c r="O73" s="548"/>
      <c r="P73" s="434"/>
      <c r="Q73" s="543"/>
      <c r="R73" s="541"/>
      <c r="S73" s="364" t="str">
        <f>'９月'!AK76</f>
        <v>委員会活動（６校時）</v>
      </c>
    </row>
    <row r="74" spans="2:19" ht="9" customHeight="1" x14ac:dyDescent="0.2">
      <c r="B74" s="543"/>
      <c r="C74" s="541"/>
      <c r="D74" s="364" t="str">
        <f>'４月'!AK77</f>
        <v>歯科検診（３・６年）※健・安①</v>
      </c>
      <c r="E74" s="546"/>
      <c r="F74" s="548"/>
      <c r="G74" s="434"/>
      <c r="H74" s="543"/>
      <c r="I74" s="556"/>
      <c r="J74" s="364"/>
      <c r="K74" s="558"/>
      <c r="L74" s="541"/>
      <c r="M74" s="364"/>
      <c r="N74" s="546"/>
      <c r="O74" s="548"/>
      <c r="P74" s="434"/>
      <c r="Q74" s="543"/>
      <c r="R74" s="541"/>
      <c r="S74" s="364"/>
    </row>
    <row r="75" spans="2:19" ht="9" customHeight="1" x14ac:dyDescent="0.2">
      <c r="B75" s="540">
        <v>25</v>
      </c>
      <c r="C75" s="540" t="str">
        <f>設定!C80</f>
        <v>金</v>
      </c>
      <c r="D75" s="363"/>
      <c r="E75" s="550">
        <v>25</v>
      </c>
      <c r="F75" s="550" t="str">
        <f>設定!D80</f>
        <v>日</v>
      </c>
      <c r="G75" s="436" t="str">
        <f>'５月'!AK78</f>
        <v>沢岻っ子発表会　※文化的③</v>
      </c>
      <c r="H75" s="540">
        <v>25</v>
      </c>
      <c r="I75" s="565" t="str">
        <f>設定!E80</f>
        <v>水</v>
      </c>
      <c r="J75" s="363" t="str">
        <f>'６月'!AK78</f>
        <v>児童朝会【環境・美化】</v>
      </c>
      <c r="K75" s="568">
        <v>25</v>
      </c>
      <c r="L75" s="540" t="str">
        <f>設定!F80</f>
        <v>金</v>
      </c>
      <c r="M75" s="363" t="str">
        <f>'７月'!AK78</f>
        <v>個人面談③</v>
      </c>
      <c r="N75" s="540">
        <v>25</v>
      </c>
      <c r="O75" s="540" t="str">
        <f>設定!G80</f>
        <v>月</v>
      </c>
      <c r="P75" s="363"/>
      <c r="Q75" s="540">
        <v>25</v>
      </c>
      <c r="R75" s="540" t="str">
        <f>設定!H80</f>
        <v>木</v>
      </c>
      <c r="S75" s="363" t="str">
        <f>'９月'!AK78</f>
        <v>成績処理週間【5校時　特別日課】</v>
      </c>
    </row>
    <row r="76" spans="2:19" ht="9" customHeight="1" x14ac:dyDescent="0.2">
      <c r="B76" s="543"/>
      <c r="C76" s="541"/>
      <c r="D76" s="364" t="str">
        <f>'４月'!AK79</f>
        <v>交通安全教室　3校時　１０：２０～１１：０５ ※健・安①</v>
      </c>
      <c r="E76" s="551"/>
      <c r="F76" s="553"/>
      <c r="G76" s="437"/>
      <c r="H76" s="543"/>
      <c r="I76" s="556"/>
      <c r="J76" s="364" t="str">
        <f>'６月'!AK79</f>
        <v>授業参観（平日①）</v>
      </c>
      <c r="K76" s="558"/>
      <c r="L76" s="541"/>
      <c r="M76" s="364"/>
      <c r="N76" s="543"/>
      <c r="O76" s="541"/>
      <c r="P76" s="364"/>
      <c r="Q76" s="543"/>
      <c r="R76" s="541"/>
      <c r="S76" s="364"/>
    </row>
    <row r="77" spans="2:19" ht="9" customHeight="1" x14ac:dyDescent="0.2">
      <c r="B77" s="544"/>
      <c r="C77" s="542"/>
      <c r="D77" s="368" t="str">
        <f>'４月'!AK80</f>
        <v>プール清掃（5年）※勤労①</v>
      </c>
      <c r="E77" s="552"/>
      <c r="F77" s="554"/>
      <c r="G77" s="438"/>
      <c r="H77" s="544"/>
      <c r="I77" s="557"/>
      <c r="J77" s="368"/>
      <c r="K77" s="559"/>
      <c r="L77" s="542"/>
      <c r="M77" s="368"/>
      <c r="N77" s="544"/>
      <c r="O77" s="542"/>
      <c r="P77" s="368"/>
      <c r="Q77" s="544"/>
      <c r="R77" s="542"/>
      <c r="S77" s="368"/>
    </row>
    <row r="78" spans="2:19" ht="9" customHeight="1" x14ac:dyDescent="0.2">
      <c r="B78" s="546">
        <v>26</v>
      </c>
      <c r="C78" s="546" t="str">
        <f>設定!C83</f>
        <v>土</v>
      </c>
      <c r="D78" s="434"/>
      <c r="E78" s="546">
        <v>26</v>
      </c>
      <c r="F78" s="546" t="str">
        <f>設定!D83</f>
        <v>月</v>
      </c>
      <c r="G78" s="434" t="str">
        <f>'５月'!AK81</f>
        <v>振替休日</v>
      </c>
      <c r="H78" s="543">
        <v>26</v>
      </c>
      <c r="I78" s="555" t="str">
        <f>設定!E83</f>
        <v>木</v>
      </c>
      <c r="J78" s="364"/>
      <c r="K78" s="560">
        <v>26</v>
      </c>
      <c r="L78" s="546" t="str">
        <f>設定!F83</f>
        <v>土</v>
      </c>
      <c r="M78" s="434"/>
      <c r="N78" s="543">
        <v>26</v>
      </c>
      <c r="O78" s="543" t="str">
        <f>設定!G83</f>
        <v>火</v>
      </c>
      <c r="P78" s="364"/>
      <c r="Q78" s="543">
        <v>26</v>
      </c>
      <c r="R78" s="543" t="str">
        <f>設定!H83</f>
        <v>金</v>
      </c>
      <c r="S78" s="364" t="str">
        <f>'９月'!AK81</f>
        <v>クラブ⑩（反省）</v>
      </c>
    </row>
    <row r="79" spans="2:19" ht="9" customHeight="1" x14ac:dyDescent="0.2">
      <c r="B79" s="546"/>
      <c r="C79" s="548"/>
      <c r="D79" s="434"/>
      <c r="E79" s="546"/>
      <c r="F79" s="548"/>
      <c r="G79" s="434"/>
      <c r="H79" s="543"/>
      <c r="I79" s="556"/>
      <c r="J79" s="364" t="str">
        <f>'６月'!AK82</f>
        <v>不審者避難訓練【2校時】※健・安①</v>
      </c>
      <c r="K79" s="560"/>
      <c r="L79" s="548"/>
      <c r="M79" s="434"/>
      <c r="N79" s="543"/>
      <c r="O79" s="541"/>
      <c r="P79" s="364"/>
      <c r="Q79" s="543"/>
      <c r="R79" s="541"/>
      <c r="S79" s="364" t="str">
        <f>'９月'!AK82</f>
        <v>よいこのあゆみ配布（４月～９月）</v>
      </c>
    </row>
    <row r="80" spans="2:19" ht="9" customHeight="1" x14ac:dyDescent="0.2">
      <c r="B80" s="546"/>
      <c r="C80" s="548"/>
      <c r="D80" s="434"/>
      <c r="E80" s="546"/>
      <c r="F80" s="548"/>
      <c r="G80" s="434"/>
      <c r="H80" s="543"/>
      <c r="I80" s="556"/>
      <c r="J80" s="364"/>
      <c r="K80" s="560"/>
      <c r="L80" s="548"/>
      <c r="M80" s="434"/>
      <c r="N80" s="543"/>
      <c r="O80" s="541"/>
      <c r="P80" s="364"/>
      <c r="Q80" s="543"/>
      <c r="R80" s="541"/>
      <c r="S80" s="364"/>
    </row>
    <row r="81" spans="2:19" ht="9" customHeight="1" x14ac:dyDescent="0.2">
      <c r="B81" s="545">
        <v>27</v>
      </c>
      <c r="C81" s="545" t="str">
        <f>設定!C86</f>
        <v>日</v>
      </c>
      <c r="D81" s="433"/>
      <c r="E81" s="540">
        <v>27</v>
      </c>
      <c r="F81" s="540" t="str">
        <f>設定!D86</f>
        <v>火</v>
      </c>
      <c r="G81" s="363" t="str">
        <f>'５月'!AK84</f>
        <v>学級の日【あんしんアンケート】</v>
      </c>
      <c r="H81" s="540">
        <v>27</v>
      </c>
      <c r="I81" s="565" t="str">
        <f>設定!E86</f>
        <v>金</v>
      </c>
      <c r="J81" s="363" t="str">
        <f>'６月'!AK84</f>
        <v>クラブ⑥</v>
      </c>
      <c r="K81" s="567">
        <v>27</v>
      </c>
      <c r="L81" s="545" t="str">
        <f>設定!F86</f>
        <v>日</v>
      </c>
      <c r="M81" s="433"/>
      <c r="N81" s="540">
        <v>27</v>
      </c>
      <c r="O81" s="540" t="str">
        <f>設定!G86</f>
        <v>水</v>
      </c>
      <c r="P81" s="363" t="str">
        <f>'８月'!AK84</f>
        <v>第２回　学校保健委員会　１４：００～</v>
      </c>
      <c r="Q81" s="545">
        <v>27</v>
      </c>
      <c r="R81" s="545" t="str">
        <f>設定!H86</f>
        <v>土</v>
      </c>
      <c r="S81" s="433"/>
    </row>
    <row r="82" spans="2:19" ht="9" customHeight="1" x14ac:dyDescent="0.2">
      <c r="B82" s="546"/>
      <c r="C82" s="548"/>
      <c r="D82" s="434"/>
      <c r="E82" s="543"/>
      <c r="F82" s="541"/>
      <c r="G82" s="364"/>
      <c r="H82" s="543"/>
      <c r="I82" s="556"/>
      <c r="J82" s="364"/>
      <c r="K82" s="560"/>
      <c r="L82" s="548"/>
      <c r="M82" s="434"/>
      <c r="N82" s="543"/>
      <c r="O82" s="541"/>
      <c r="P82" s="364"/>
      <c r="Q82" s="546"/>
      <c r="R82" s="548"/>
      <c r="S82" s="434"/>
    </row>
    <row r="83" spans="2:19" ht="9" customHeight="1" x14ac:dyDescent="0.2">
      <c r="B83" s="547"/>
      <c r="C83" s="549"/>
      <c r="D83" s="435"/>
      <c r="E83" s="544"/>
      <c r="F83" s="542"/>
      <c r="G83" s="368"/>
      <c r="H83" s="544"/>
      <c r="I83" s="557"/>
      <c r="J83" s="368"/>
      <c r="K83" s="561"/>
      <c r="L83" s="549"/>
      <c r="M83" s="435"/>
      <c r="N83" s="544"/>
      <c r="O83" s="542"/>
      <c r="P83" s="368"/>
      <c r="Q83" s="547"/>
      <c r="R83" s="549"/>
      <c r="S83" s="435"/>
    </row>
    <row r="84" spans="2:19" ht="9" customHeight="1" x14ac:dyDescent="0.2">
      <c r="B84" s="543">
        <v>28</v>
      </c>
      <c r="C84" s="543" t="str">
        <f>設定!C89</f>
        <v>月</v>
      </c>
      <c r="D84" s="364" t="str">
        <f>'４月'!AK87</f>
        <v>本部会・三者会　学級の日【あんしんアンケート】　　</v>
      </c>
      <c r="E84" s="543">
        <v>28</v>
      </c>
      <c r="F84" s="543" t="str">
        <f>設定!D89</f>
        <v>水</v>
      </c>
      <c r="G84" s="364" t="str">
        <f>'５月'!AK87</f>
        <v>ボランティア朝会</v>
      </c>
      <c r="H84" s="546">
        <v>28</v>
      </c>
      <c r="I84" s="562" t="str">
        <f>設定!E89</f>
        <v>土</v>
      </c>
      <c r="J84" s="434"/>
      <c r="K84" s="558">
        <v>28</v>
      </c>
      <c r="L84" s="543" t="str">
        <f>設定!F89</f>
        <v>月</v>
      </c>
      <c r="M84" s="364" t="str">
        <f>'７月'!AK87</f>
        <v>個人面談④</v>
      </c>
      <c r="N84" s="543">
        <v>28</v>
      </c>
      <c r="O84" s="543" t="str">
        <f>設定!G89</f>
        <v>木</v>
      </c>
      <c r="P84" s="364"/>
      <c r="Q84" s="546">
        <v>28</v>
      </c>
      <c r="R84" s="546" t="str">
        <f>設定!H89</f>
        <v>日</v>
      </c>
      <c r="S84" s="434"/>
    </row>
    <row r="85" spans="2:19" ht="9" customHeight="1" x14ac:dyDescent="0.2">
      <c r="B85" s="543"/>
      <c r="C85" s="541"/>
      <c r="D85" s="364" t="str">
        <f>'４月'!AK88</f>
        <v>1年生を迎える会　前日練習</v>
      </c>
      <c r="E85" s="543"/>
      <c r="F85" s="541"/>
      <c r="G85" s="364"/>
      <c r="H85" s="546"/>
      <c r="I85" s="563"/>
      <c r="J85" s="434"/>
      <c r="K85" s="558"/>
      <c r="L85" s="541"/>
      <c r="M85" s="364"/>
      <c r="N85" s="543"/>
      <c r="O85" s="541"/>
      <c r="P85" s="364"/>
      <c r="Q85" s="546"/>
      <c r="R85" s="548"/>
      <c r="S85" s="434"/>
    </row>
    <row r="86" spans="2:19" ht="9" customHeight="1" x14ac:dyDescent="0.2">
      <c r="B86" s="543"/>
      <c r="C86" s="541"/>
      <c r="D86" s="364" t="str">
        <f>'４月'!AK89</f>
        <v>プール清掃（６年）※勤労①　終礼</v>
      </c>
      <c r="E86" s="543"/>
      <c r="F86" s="541"/>
      <c r="G86" s="364"/>
      <c r="H86" s="546"/>
      <c r="I86" s="563"/>
      <c r="J86" s="434"/>
      <c r="K86" s="558"/>
      <c r="L86" s="541"/>
      <c r="M86" s="364"/>
      <c r="N86" s="543"/>
      <c r="O86" s="541"/>
      <c r="P86" s="364"/>
      <c r="Q86" s="546"/>
      <c r="R86" s="548"/>
      <c r="S86" s="434"/>
    </row>
    <row r="87" spans="2:19" ht="9" customHeight="1" x14ac:dyDescent="0.2">
      <c r="B87" s="545">
        <v>29</v>
      </c>
      <c r="C87" s="545" t="str">
        <f>設定!C92</f>
        <v>火</v>
      </c>
      <c r="D87" s="433" t="str">
        <f>'４月'!AK90</f>
        <v>昭和の日</v>
      </c>
      <c r="E87" s="540">
        <v>29</v>
      </c>
      <c r="F87" s="540" t="str">
        <f>設定!D92</f>
        <v>木</v>
      </c>
      <c r="G87" s="363"/>
      <c r="H87" s="545">
        <v>29</v>
      </c>
      <c r="I87" s="566" t="str">
        <f>設定!E92</f>
        <v>日</v>
      </c>
      <c r="J87" s="433"/>
      <c r="K87" s="568">
        <v>29</v>
      </c>
      <c r="L87" s="540" t="str">
        <f>設定!F92</f>
        <v>火</v>
      </c>
      <c r="M87" s="363"/>
      <c r="N87" s="540">
        <v>29</v>
      </c>
      <c r="O87" s="540" t="str">
        <f>設定!G92</f>
        <v>金</v>
      </c>
      <c r="P87" s="363" t="str">
        <f>'８月'!AK90</f>
        <v>2学期始業式　※儀式①</v>
      </c>
      <c r="Q87" s="540">
        <v>29</v>
      </c>
      <c r="R87" s="540" t="str">
        <f>設定!H92</f>
        <v>月</v>
      </c>
      <c r="S87" s="363"/>
    </row>
    <row r="88" spans="2:19" ht="9" customHeight="1" x14ac:dyDescent="0.2">
      <c r="B88" s="546"/>
      <c r="C88" s="548"/>
      <c r="D88" s="434"/>
      <c r="E88" s="543"/>
      <c r="F88" s="541"/>
      <c r="G88" s="364"/>
      <c r="H88" s="546"/>
      <c r="I88" s="563"/>
      <c r="J88" s="434"/>
      <c r="K88" s="558"/>
      <c r="L88" s="541"/>
      <c r="M88" s="364"/>
      <c r="N88" s="543"/>
      <c r="O88" s="541"/>
      <c r="P88" s="364"/>
      <c r="Q88" s="543"/>
      <c r="R88" s="541"/>
      <c r="S88" s="364"/>
    </row>
    <row r="89" spans="2:19" ht="9" customHeight="1" x14ac:dyDescent="0.2">
      <c r="B89" s="547"/>
      <c r="C89" s="549"/>
      <c r="D89" s="435"/>
      <c r="E89" s="544"/>
      <c r="F89" s="542"/>
      <c r="G89" s="368"/>
      <c r="H89" s="547"/>
      <c r="I89" s="564"/>
      <c r="J89" s="435"/>
      <c r="K89" s="559"/>
      <c r="L89" s="542"/>
      <c r="M89" s="368"/>
      <c r="N89" s="544"/>
      <c r="O89" s="542"/>
      <c r="P89" s="368"/>
      <c r="Q89" s="544"/>
      <c r="R89" s="542"/>
      <c r="S89" s="368"/>
    </row>
    <row r="90" spans="2:19" ht="9" customHeight="1" x14ac:dyDescent="0.2">
      <c r="B90" s="543">
        <v>30</v>
      </c>
      <c r="C90" s="543" t="str">
        <f>設定!C95</f>
        <v>水</v>
      </c>
      <c r="D90" s="364" t="str">
        <f>'４月'!AK93</f>
        <v>１年生を迎える会（１校時）※児童会①</v>
      </c>
      <c r="E90" s="543">
        <v>30</v>
      </c>
      <c r="F90" s="543" t="str">
        <f>設定!D95</f>
        <v>金</v>
      </c>
      <c r="G90" s="364" t="str">
        <f>'５月'!AK93</f>
        <v>エピペン講習会　１５：３０～英語ルーム</v>
      </c>
      <c r="H90" s="543">
        <v>30</v>
      </c>
      <c r="I90" s="555" t="str">
        <f>設定!E95</f>
        <v>月</v>
      </c>
      <c r="J90" s="364"/>
      <c r="K90" s="558">
        <v>30</v>
      </c>
      <c r="L90" s="543" t="str">
        <f>設定!F95</f>
        <v>水</v>
      </c>
      <c r="M90" s="364"/>
      <c r="N90" s="546">
        <v>30</v>
      </c>
      <c r="O90" s="546" t="str">
        <f>設定!G95</f>
        <v>土</v>
      </c>
      <c r="P90" s="434"/>
      <c r="Q90" s="543">
        <v>30</v>
      </c>
      <c r="R90" s="543" t="str">
        <f>設定!H95</f>
        <v>火</v>
      </c>
      <c r="S90" s="364" t="str">
        <f>'９月'!AK93</f>
        <v>学級の日【あんしんアンケート】</v>
      </c>
    </row>
    <row r="91" spans="2:19" ht="9" customHeight="1" x14ac:dyDescent="0.2">
      <c r="B91" s="543"/>
      <c r="C91" s="541"/>
      <c r="D91" s="364" t="str">
        <f>'４月'!AK94</f>
        <v>プール職員清掃※放課後</v>
      </c>
      <c r="E91" s="543"/>
      <c r="F91" s="541"/>
      <c r="G91" s="364"/>
      <c r="H91" s="543"/>
      <c r="I91" s="556"/>
      <c r="J91" s="364"/>
      <c r="K91" s="558"/>
      <c r="L91" s="541"/>
      <c r="M91" s="364"/>
      <c r="N91" s="546"/>
      <c r="O91" s="548"/>
      <c r="P91" s="434"/>
      <c r="Q91" s="543"/>
      <c r="R91" s="541"/>
      <c r="S91" s="364"/>
    </row>
    <row r="92" spans="2:19" ht="9" customHeight="1" x14ac:dyDescent="0.2">
      <c r="B92" s="543"/>
      <c r="C92" s="541"/>
      <c r="D92" s="364"/>
      <c r="E92" s="543"/>
      <c r="F92" s="541"/>
      <c r="G92" s="364"/>
      <c r="H92" s="543"/>
      <c r="I92" s="556"/>
      <c r="J92" s="368"/>
      <c r="K92" s="558"/>
      <c r="L92" s="541"/>
      <c r="M92" s="364"/>
      <c r="N92" s="546"/>
      <c r="O92" s="548"/>
      <c r="P92" s="434"/>
      <c r="Q92" s="544"/>
      <c r="R92" s="542"/>
      <c r="S92" s="364"/>
    </row>
    <row r="93" spans="2:19" ht="9" customHeight="1" x14ac:dyDescent="0.2">
      <c r="B93" s="540"/>
      <c r="C93" s="540"/>
      <c r="D93" s="363"/>
      <c r="E93" s="545">
        <v>31</v>
      </c>
      <c r="F93" s="545" t="str">
        <f>設定!D98</f>
        <v>土</v>
      </c>
      <c r="G93" s="433"/>
      <c r="H93" s="540"/>
      <c r="I93" s="540"/>
      <c r="J93" s="364"/>
      <c r="K93" s="540">
        <v>31</v>
      </c>
      <c r="L93" s="540" t="str">
        <f>設定!F98</f>
        <v>木</v>
      </c>
      <c r="M93" s="363"/>
      <c r="N93" s="545">
        <v>31</v>
      </c>
      <c r="O93" s="545" t="str">
        <f>設定!G98</f>
        <v>日</v>
      </c>
      <c r="P93" s="433"/>
      <c r="Q93" s="540"/>
      <c r="R93" s="540"/>
      <c r="S93" s="369"/>
    </row>
    <row r="94" spans="2:19" ht="8.4" customHeight="1" x14ac:dyDescent="0.2">
      <c r="B94" s="543"/>
      <c r="C94" s="541"/>
      <c r="D94" s="364"/>
      <c r="E94" s="546"/>
      <c r="F94" s="548"/>
      <c r="G94" s="434"/>
      <c r="H94" s="543"/>
      <c r="I94" s="541"/>
      <c r="J94" s="364"/>
      <c r="K94" s="543"/>
      <c r="L94" s="541"/>
      <c r="M94" s="364"/>
      <c r="N94" s="546"/>
      <c r="O94" s="548"/>
      <c r="P94" s="434"/>
      <c r="Q94" s="543"/>
      <c r="R94" s="541"/>
      <c r="S94" s="370"/>
    </row>
    <row r="95" spans="2:19" ht="9" customHeight="1" x14ac:dyDescent="0.2">
      <c r="B95" s="544"/>
      <c r="C95" s="542"/>
      <c r="D95" s="368"/>
      <c r="E95" s="547"/>
      <c r="F95" s="549"/>
      <c r="G95" s="435"/>
      <c r="H95" s="544"/>
      <c r="I95" s="542"/>
      <c r="J95" s="368"/>
      <c r="K95" s="544"/>
      <c r="L95" s="542"/>
      <c r="M95" s="368"/>
      <c r="N95" s="547"/>
      <c r="O95" s="549"/>
      <c r="P95" s="435"/>
      <c r="Q95" s="544"/>
      <c r="R95" s="542"/>
      <c r="S95" s="371"/>
    </row>
    <row r="96" spans="2:19" s="71" customFormat="1" ht="18" customHeight="1" x14ac:dyDescent="0.2">
      <c r="B96" s="118"/>
      <c r="C96" s="118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574" t="s">
        <v>77</v>
      </c>
      <c r="Q96" s="574"/>
      <c r="R96" s="574"/>
      <c r="S96" s="574"/>
    </row>
    <row r="97" spans="2:19" ht="11.1" customHeight="1" x14ac:dyDescent="0.2">
      <c r="B97" s="569" t="s">
        <v>71</v>
      </c>
      <c r="C97" s="570"/>
      <c r="D97" s="572"/>
      <c r="E97" s="569" t="s">
        <v>72</v>
      </c>
      <c r="F97" s="570"/>
      <c r="G97" s="572"/>
      <c r="H97" s="569" t="s">
        <v>73</v>
      </c>
      <c r="I97" s="570"/>
      <c r="J97" s="572"/>
      <c r="K97" s="569" t="s">
        <v>74</v>
      </c>
      <c r="L97" s="570"/>
      <c r="M97" s="572"/>
      <c r="N97" s="569" t="s">
        <v>75</v>
      </c>
      <c r="O97" s="570"/>
      <c r="P97" s="572"/>
      <c r="Q97" s="569" t="s">
        <v>76</v>
      </c>
      <c r="R97" s="570"/>
      <c r="S97" s="572"/>
    </row>
    <row r="98" spans="2:19" ht="9" customHeight="1" x14ac:dyDescent="0.2">
      <c r="B98" s="540">
        <v>1</v>
      </c>
      <c r="C98" s="565" t="str">
        <f>設定!I8</f>
        <v>水</v>
      </c>
      <c r="D98" s="363" t="str">
        <f>'１０月'!AK3</f>
        <v>児童朝会【体育】</v>
      </c>
      <c r="E98" s="567">
        <v>1</v>
      </c>
      <c r="F98" s="566" t="str">
        <f>設定!J8</f>
        <v>土</v>
      </c>
      <c r="G98" s="433"/>
      <c r="H98" s="568">
        <v>1</v>
      </c>
      <c r="I98" s="565" t="str">
        <f>設定!K8</f>
        <v>月</v>
      </c>
      <c r="J98" s="363"/>
      <c r="K98" s="567">
        <v>1</v>
      </c>
      <c r="L98" s="566" t="str">
        <f>設定!L8</f>
        <v>木</v>
      </c>
      <c r="M98" s="433" t="str">
        <f>'１月'!AK3</f>
        <v>元旦</v>
      </c>
      <c r="N98" s="567">
        <v>1</v>
      </c>
      <c r="O98" s="566" t="str">
        <f>設定!M8</f>
        <v>日</v>
      </c>
      <c r="P98" s="433"/>
      <c r="Q98" s="567">
        <v>1</v>
      </c>
      <c r="R98" s="566" t="str">
        <f>設定!N8</f>
        <v>日</v>
      </c>
      <c r="S98" s="433"/>
    </row>
    <row r="99" spans="2:19" ht="9" customHeight="1" x14ac:dyDescent="0.2">
      <c r="B99" s="543"/>
      <c r="C99" s="556"/>
      <c r="D99" s="364"/>
      <c r="E99" s="560"/>
      <c r="F99" s="563"/>
      <c r="G99" s="434"/>
      <c r="H99" s="558"/>
      <c r="I99" s="556"/>
      <c r="J99" s="364"/>
      <c r="K99" s="560"/>
      <c r="L99" s="563"/>
      <c r="M99" s="434"/>
      <c r="N99" s="560"/>
      <c r="O99" s="563"/>
      <c r="P99" s="434"/>
      <c r="Q99" s="560"/>
      <c r="R99" s="563"/>
      <c r="S99" s="434"/>
    </row>
    <row r="100" spans="2:19" ht="9" customHeight="1" x14ac:dyDescent="0.2">
      <c r="B100" s="543"/>
      <c r="C100" s="556"/>
      <c r="D100" s="364"/>
      <c r="E100" s="560"/>
      <c r="F100" s="563"/>
      <c r="G100" s="434"/>
      <c r="H100" s="558"/>
      <c r="I100" s="556"/>
      <c r="J100" s="364"/>
      <c r="K100" s="560"/>
      <c r="L100" s="563"/>
      <c r="M100" s="434"/>
      <c r="N100" s="560"/>
      <c r="O100" s="563"/>
      <c r="P100" s="434"/>
      <c r="Q100" s="560"/>
      <c r="R100" s="563"/>
      <c r="S100" s="434"/>
    </row>
    <row r="101" spans="2:19" ht="9" customHeight="1" x14ac:dyDescent="0.2">
      <c r="B101" s="540">
        <v>2</v>
      </c>
      <c r="C101" s="565" t="str">
        <f>設定!I11</f>
        <v>木</v>
      </c>
      <c r="D101" s="363"/>
      <c r="E101" s="545">
        <v>2</v>
      </c>
      <c r="F101" s="566" t="str">
        <f>設定!J11</f>
        <v>日</v>
      </c>
      <c r="G101" s="433"/>
      <c r="H101" s="540">
        <v>2</v>
      </c>
      <c r="I101" s="565" t="str">
        <f>設定!K11</f>
        <v>火</v>
      </c>
      <c r="J101" s="363" t="str">
        <f>'１２月'!AK6</f>
        <v>学級の日【生活・人権目標】</v>
      </c>
      <c r="K101" s="545">
        <v>2</v>
      </c>
      <c r="L101" s="566" t="str">
        <f>設定!L11</f>
        <v>金</v>
      </c>
      <c r="M101" s="433"/>
      <c r="N101" s="540">
        <v>2</v>
      </c>
      <c r="O101" s="565" t="str">
        <f>設定!M11</f>
        <v>月</v>
      </c>
      <c r="P101" s="363"/>
      <c r="Q101" s="540">
        <v>2</v>
      </c>
      <c r="R101" s="565" t="str">
        <f>設定!N11</f>
        <v>月</v>
      </c>
      <c r="S101" s="363" t="str">
        <f>'３月'!AK6</f>
        <v>成績処理週間【5校時　特別日課】</v>
      </c>
    </row>
    <row r="102" spans="2:19" ht="9" customHeight="1" x14ac:dyDescent="0.2">
      <c r="B102" s="543"/>
      <c r="C102" s="556"/>
      <c r="D102" s="364"/>
      <c r="E102" s="546"/>
      <c r="F102" s="563"/>
      <c r="G102" s="434"/>
      <c r="H102" s="543"/>
      <c r="I102" s="556"/>
      <c r="J102" s="364"/>
      <c r="K102" s="546"/>
      <c r="L102" s="563"/>
      <c r="M102" s="434"/>
      <c r="N102" s="543"/>
      <c r="O102" s="556"/>
      <c r="P102" s="364"/>
      <c r="Q102" s="543"/>
      <c r="R102" s="556"/>
      <c r="S102" s="364"/>
    </row>
    <row r="103" spans="2:19" ht="9" customHeight="1" x14ac:dyDescent="0.2">
      <c r="B103" s="544"/>
      <c r="C103" s="557"/>
      <c r="D103" s="368" t="str">
        <f>'１０月'!AK8</f>
        <v>★学校運営協議会　１０：３０～２校時　授業参観　３校時　懇談</v>
      </c>
      <c r="E103" s="547"/>
      <c r="F103" s="564"/>
      <c r="G103" s="435"/>
      <c r="H103" s="544"/>
      <c r="I103" s="557"/>
      <c r="J103" s="368"/>
      <c r="K103" s="547"/>
      <c r="L103" s="564"/>
      <c r="M103" s="435"/>
      <c r="N103" s="544"/>
      <c r="O103" s="557"/>
      <c r="P103" s="368"/>
      <c r="Q103" s="544"/>
      <c r="R103" s="557"/>
      <c r="S103" s="368"/>
    </row>
    <row r="104" spans="2:19" ht="9" customHeight="1" x14ac:dyDescent="0.2">
      <c r="B104" s="543">
        <v>3</v>
      </c>
      <c r="C104" s="555" t="str">
        <f>設定!I14</f>
        <v>金</v>
      </c>
      <c r="D104" s="364"/>
      <c r="E104" s="560">
        <v>3</v>
      </c>
      <c r="F104" s="562" t="str">
        <f>設定!J14</f>
        <v>月</v>
      </c>
      <c r="G104" s="434" t="str">
        <f>'１１月'!AK9</f>
        <v>文化の日</v>
      </c>
      <c r="H104" s="558">
        <v>3</v>
      </c>
      <c r="I104" s="555" t="str">
        <f>設定!K14</f>
        <v>水</v>
      </c>
      <c r="J104" s="364" t="str">
        <f>'１２月'!AK9</f>
        <v>児童朝会【世界エイズデー・保健】</v>
      </c>
      <c r="K104" s="560">
        <v>3</v>
      </c>
      <c r="L104" s="562" t="str">
        <f>設定!L14</f>
        <v>土</v>
      </c>
      <c r="M104" s="434"/>
      <c r="N104" s="558">
        <v>3</v>
      </c>
      <c r="O104" s="555" t="str">
        <f>設定!M14</f>
        <v>火</v>
      </c>
      <c r="P104" s="364" t="str">
        <f>'２月'!AK9</f>
        <v>学級の日【生活・人権目標】</v>
      </c>
      <c r="Q104" s="558">
        <v>3</v>
      </c>
      <c r="R104" s="555" t="str">
        <f>設定!N14</f>
        <v>火</v>
      </c>
      <c r="S104" s="364" t="str">
        <f>'３月'!AK9</f>
        <v>成績処理週間【5校時　特別日課】</v>
      </c>
    </row>
    <row r="105" spans="2:19" ht="9" customHeight="1" x14ac:dyDescent="0.2">
      <c r="B105" s="543"/>
      <c r="C105" s="556"/>
      <c r="D105" s="364"/>
      <c r="E105" s="560"/>
      <c r="F105" s="563"/>
      <c r="G105" s="434"/>
      <c r="H105" s="558"/>
      <c r="I105" s="556"/>
      <c r="J105" s="364"/>
      <c r="K105" s="560"/>
      <c r="L105" s="563"/>
      <c r="M105" s="434"/>
      <c r="N105" s="558"/>
      <c r="O105" s="556"/>
      <c r="P105" s="364"/>
      <c r="Q105" s="558"/>
      <c r="R105" s="556"/>
      <c r="S105" s="364" t="str">
        <f>'３月'!AK10</f>
        <v>学級の日【生活・人権目標】</v>
      </c>
    </row>
    <row r="106" spans="2:19" ht="9" customHeight="1" x14ac:dyDescent="0.2">
      <c r="B106" s="543"/>
      <c r="C106" s="556"/>
      <c r="D106" s="364"/>
      <c r="E106" s="560"/>
      <c r="F106" s="563"/>
      <c r="G106" s="434"/>
      <c r="H106" s="558"/>
      <c r="I106" s="556"/>
      <c r="J106" s="364"/>
      <c r="K106" s="560"/>
      <c r="L106" s="563"/>
      <c r="M106" s="434"/>
      <c r="N106" s="558"/>
      <c r="O106" s="556"/>
      <c r="P106" s="364"/>
      <c r="Q106" s="558"/>
      <c r="R106" s="556"/>
      <c r="S106" s="364" t="str">
        <f>'３月'!AK11</f>
        <v>★学校運営協議会　３校時　授業参観　４校時　懇談</v>
      </c>
    </row>
    <row r="107" spans="2:19" ht="9" customHeight="1" x14ac:dyDescent="0.2">
      <c r="B107" s="545">
        <v>4</v>
      </c>
      <c r="C107" s="566" t="str">
        <f>設定!I17</f>
        <v>土</v>
      </c>
      <c r="D107" s="433"/>
      <c r="E107" s="540">
        <v>4</v>
      </c>
      <c r="F107" s="565" t="str">
        <f>設定!J17</f>
        <v>火</v>
      </c>
      <c r="G107" s="363" t="str">
        <f>'１１月'!AK12</f>
        <v>学級の日【生活・人権目標】</v>
      </c>
      <c r="H107" s="540">
        <v>4</v>
      </c>
      <c r="I107" s="565" t="str">
        <f>設定!K17</f>
        <v>木</v>
      </c>
      <c r="J107" s="363"/>
      <c r="K107" s="545">
        <v>4</v>
      </c>
      <c r="L107" s="566" t="str">
        <f>設定!L17</f>
        <v>日</v>
      </c>
      <c r="M107" s="433"/>
      <c r="N107" s="540">
        <v>4</v>
      </c>
      <c r="O107" s="565" t="str">
        <f>設定!M17</f>
        <v>水</v>
      </c>
      <c r="P107" s="363" t="str">
        <f>'２月'!AK12</f>
        <v>お話朝会</v>
      </c>
      <c r="Q107" s="540">
        <v>4</v>
      </c>
      <c r="R107" s="565" t="str">
        <f>設定!N17</f>
        <v>水</v>
      </c>
      <c r="S107" s="363" t="str">
        <f>'３月'!AK12</f>
        <v>成績処理週間【5校時　特別日課】</v>
      </c>
    </row>
    <row r="108" spans="2:19" ht="9" customHeight="1" x14ac:dyDescent="0.2">
      <c r="B108" s="546"/>
      <c r="C108" s="563"/>
      <c r="D108" s="434"/>
      <c r="E108" s="543"/>
      <c r="F108" s="556"/>
      <c r="G108" s="364"/>
      <c r="H108" s="543"/>
      <c r="I108" s="556"/>
      <c r="J108" s="364"/>
      <c r="K108" s="546"/>
      <c r="L108" s="563"/>
      <c r="M108" s="434"/>
      <c r="N108" s="543"/>
      <c r="O108" s="556"/>
      <c r="P108" s="364"/>
      <c r="Q108" s="543"/>
      <c r="R108" s="556"/>
      <c r="S108" s="364" t="str">
        <f>'３月'!AK13</f>
        <v>委員会活動（６校時）</v>
      </c>
    </row>
    <row r="109" spans="2:19" ht="9" customHeight="1" x14ac:dyDescent="0.2">
      <c r="B109" s="547"/>
      <c r="C109" s="564"/>
      <c r="D109" s="435"/>
      <c r="E109" s="544"/>
      <c r="F109" s="557"/>
      <c r="G109" s="368"/>
      <c r="H109" s="544"/>
      <c r="I109" s="557"/>
      <c r="J109" s="368"/>
      <c r="K109" s="547"/>
      <c r="L109" s="564"/>
      <c r="M109" s="435"/>
      <c r="N109" s="544"/>
      <c r="O109" s="557"/>
      <c r="P109" s="368"/>
      <c r="Q109" s="544"/>
      <c r="R109" s="557"/>
      <c r="S109" s="368"/>
    </row>
    <row r="110" spans="2:19" ht="9" customHeight="1" x14ac:dyDescent="0.2">
      <c r="B110" s="546">
        <v>5</v>
      </c>
      <c r="C110" s="562" t="str">
        <f>設定!I20</f>
        <v>日</v>
      </c>
      <c r="D110" s="434"/>
      <c r="E110" s="558">
        <v>5</v>
      </c>
      <c r="F110" s="555" t="str">
        <f>設定!J20</f>
        <v>水</v>
      </c>
      <c r="G110" s="364" t="str">
        <f>'１１月'!AK15</f>
        <v>校内研（全体研）</v>
      </c>
      <c r="H110" s="558">
        <v>5</v>
      </c>
      <c r="I110" s="555" t="str">
        <f>設定!K20</f>
        <v>金</v>
      </c>
      <c r="J110" s="364" t="str">
        <f>'１２月'!AK15</f>
        <v>★６校時日課</v>
      </c>
      <c r="K110" s="558">
        <v>5</v>
      </c>
      <c r="L110" s="555" t="str">
        <f>設定!L20</f>
        <v>月</v>
      </c>
      <c r="M110" s="364" t="str">
        <f>'１月'!AK15</f>
        <v>3学期始業式　※給食なし</v>
      </c>
      <c r="N110" s="558">
        <v>5</v>
      </c>
      <c r="O110" s="555" t="str">
        <f>設定!M20</f>
        <v>木</v>
      </c>
      <c r="P110" s="364"/>
      <c r="Q110" s="558">
        <v>5</v>
      </c>
      <c r="R110" s="555" t="str">
        <f>設定!N20</f>
        <v>木</v>
      </c>
      <c r="S110" s="364" t="str">
        <f>'３月'!AK15</f>
        <v>成績処理週間【5校時　特別日課】</v>
      </c>
    </row>
    <row r="111" spans="2:19" ht="9" customHeight="1" x14ac:dyDescent="0.2">
      <c r="B111" s="546"/>
      <c r="C111" s="563"/>
      <c r="D111" s="434"/>
      <c r="E111" s="558"/>
      <c r="F111" s="556"/>
      <c r="G111" s="364"/>
      <c r="H111" s="558"/>
      <c r="I111" s="556"/>
      <c r="J111" s="364"/>
      <c r="K111" s="558"/>
      <c r="L111" s="556"/>
      <c r="M111" s="364"/>
      <c r="N111" s="558"/>
      <c r="O111" s="556"/>
      <c r="P111" s="364"/>
      <c r="Q111" s="558"/>
      <c r="R111" s="556"/>
      <c r="S111" s="364"/>
    </row>
    <row r="112" spans="2:19" ht="9" customHeight="1" x14ac:dyDescent="0.2">
      <c r="B112" s="546"/>
      <c r="C112" s="563"/>
      <c r="D112" s="434"/>
      <c r="E112" s="558"/>
      <c r="F112" s="556"/>
      <c r="G112" s="364"/>
      <c r="H112" s="558"/>
      <c r="I112" s="556"/>
      <c r="J112" s="364"/>
      <c r="K112" s="558"/>
      <c r="L112" s="556"/>
      <c r="M112" s="364"/>
      <c r="N112" s="558"/>
      <c r="O112" s="556"/>
      <c r="P112" s="364"/>
      <c r="Q112" s="558"/>
      <c r="R112" s="556"/>
      <c r="S112" s="364"/>
    </row>
    <row r="113" spans="2:19" ht="9" customHeight="1" x14ac:dyDescent="0.2">
      <c r="B113" s="540">
        <v>6</v>
      </c>
      <c r="C113" s="565" t="str">
        <f>設定!I23</f>
        <v>月</v>
      </c>
      <c r="D113" s="363"/>
      <c r="E113" s="540">
        <v>6</v>
      </c>
      <c r="F113" s="565" t="str">
        <f>設定!J23</f>
        <v>木</v>
      </c>
      <c r="G113" s="363"/>
      <c r="H113" s="545">
        <v>6</v>
      </c>
      <c r="I113" s="566" t="str">
        <f>設定!K23</f>
        <v>土</v>
      </c>
      <c r="J113" s="433"/>
      <c r="K113" s="540">
        <v>6</v>
      </c>
      <c r="L113" s="565" t="str">
        <f>設定!L23</f>
        <v>火</v>
      </c>
      <c r="M113" s="363" t="str">
        <f>'１月'!AK18</f>
        <v>学級の日【生活・人権目標・沢岻っ子の約束】</v>
      </c>
      <c r="N113" s="540">
        <v>6</v>
      </c>
      <c r="O113" s="565" t="str">
        <f>設定!M23</f>
        <v>金</v>
      </c>
      <c r="P113" s="363"/>
      <c r="Q113" s="540">
        <v>6</v>
      </c>
      <c r="R113" s="565" t="str">
        <f>設定!N23</f>
        <v>金</v>
      </c>
      <c r="S113" s="363" t="str">
        <f>'３月'!AK18</f>
        <v>成績処理週間【5校時　特別日課】</v>
      </c>
    </row>
    <row r="114" spans="2:19" ht="9" customHeight="1" x14ac:dyDescent="0.2">
      <c r="B114" s="543"/>
      <c r="C114" s="556"/>
      <c r="D114" s="364"/>
      <c r="E114" s="543"/>
      <c r="F114" s="556"/>
      <c r="G114" s="364"/>
      <c r="H114" s="546"/>
      <c r="I114" s="563"/>
      <c r="J114" s="434"/>
      <c r="K114" s="543"/>
      <c r="L114" s="556"/>
      <c r="M114" s="364" t="str">
        <f>'１月'!AK19</f>
        <v>校内書き初め会</v>
      </c>
      <c r="N114" s="543"/>
      <c r="O114" s="556"/>
      <c r="P114" s="364"/>
      <c r="Q114" s="543"/>
      <c r="R114" s="556"/>
      <c r="S114" s="364"/>
    </row>
    <row r="115" spans="2:19" ht="9" customHeight="1" x14ac:dyDescent="0.2">
      <c r="B115" s="544"/>
      <c r="C115" s="557"/>
      <c r="D115" s="368"/>
      <c r="E115" s="544"/>
      <c r="F115" s="557"/>
      <c r="G115" s="368"/>
      <c r="H115" s="547"/>
      <c r="I115" s="564"/>
      <c r="J115" s="435"/>
      <c r="K115" s="544"/>
      <c r="L115" s="557"/>
      <c r="M115" s="368"/>
      <c r="N115" s="544"/>
      <c r="O115" s="557"/>
      <c r="P115" s="368"/>
      <c r="Q115" s="544"/>
      <c r="R115" s="557"/>
      <c r="S115" s="368"/>
    </row>
    <row r="116" spans="2:19" ht="9" customHeight="1" x14ac:dyDescent="0.2">
      <c r="B116" s="543">
        <v>7</v>
      </c>
      <c r="C116" s="555" t="str">
        <f>設定!I26</f>
        <v>火</v>
      </c>
      <c r="D116" s="364" t="str">
        <f>'１０月'!AK21</f>
        <v>学級の日【生活・人権目標】</v>
      </c>
      <c r="E116" s="558">
        <v>7</v>
      </c>
      <c r="F116" s="555" t="str">
        <f>設定!J26</f>
        <v>金</v>
      </c>
      <c r="G116" s="364" t="str">
        <f>'１１月'!AK21</f>
        <v>秋の校外学習（1～4年）※バス8台予約済み</v>
      </c>
      <c r="H116" s="560">
        <v>7</v>
      </c>
      <c r="I116" s="562" t="str">
        <f>設定!K26</f>
        <v>日</v>
      </c>
      <c r="J116" s="434"/>
      <c r="K116" s="558">
        <v>7</v>
      </c>
      <c r="L116" s="555" t="str">
        <f>設定!L26</f>
        <v>水</v>
      </c>
      <c r="M116" s="364"/>
      <c r="N116" s="560">
        <v>7</v>
      </c>
      <c r="O116" s="562" t="str">
        <f>設定!M26</f>
        <v>土</v>
      </c>
      <c r="P116" s="434"/>
      <c r="Q116" s="560">
        <v>7</v>
      </c>
      <c r="R116" s="562" t="str">
        <f>設定!N26</f>
        <v>土</v>
      </c>
      <c r="S116" s="434" t="str">
        <f>'３月'!AK21</f>
        <v>中学校卒業式（午後）</v>
      </c>
    </row>
    <row r="117" spans="2:19" ht="9" customHeight="1" x14ac:dyDescent="0.2">
      <c r="B117" s="543"/>
      <c r="C117" s="556"/>
      <c r="D117" s="364"/>
      <c r="E117" s="558"/>
      <c r="F117" s="556"/>
      <c r="G117" s="364" t="str">
        <f>'１１月'!AK22</f>
        <v>★６校時日課</v>
      </c>
      <c r="H117" s="560"/>
      <c r="I117" s="563"/>
      <c r="J117" s="434"/>
      <c r="K117" s="558"/>
      <c r="L117" s="556"/>
      <c r="M117" s="364"/>
      <c r="N117" s="560"/>
      <c r="O117" s="563"/>
      <c r="P117" s="434"/>
      <c r="Q117" s="560"/>
      <c r="R117" s="563"/>
      <c r="S117" s="434"/>
    </row>
    <row r="118" spans="2:19" ht="9" customHeight="1" x14ac:dyDescent="0.2">
      <c r="B118" s="543"/>
      <c r="C118" s="556"/>
      <c r="D118" s="364"/>
      <c r="E118" s="558"/>
      <c r="F118" s="556"/>
      <c r="G118" s="364"/>
      <c r="H118" s="560"/>
      <c r="I118" s="563"/>
      <c r="J118" s="434"/>
      <c r="K118" s="558"/>
      <c r="L118" s="556"/>
      <c r="M118" s="364"/>
      <c r="N118" s="560"/>
      <c r="O118" s="563"/>
      <c r="P118" s="434"/>
      <c r="Q118" s="560"/>
      <c r="R118" s="563"/>
      <c r="S118" s="434"/>
    </row>
    <row r="119" spans="2:19" ht="9" customHeight="1" x14ac:dyDescent="0.2">
      <c r="B119" s="540">
        <v>8</v>
      </c>
      <c r="C119" s="565" t="str">
        <f>設定!I29</f>
        <v>水</v>
      </c>
      <c r="D119" s="363"/>
      <c r="E119" s="545">
        <v>8</v>
      </c>
      <c r="F119" s="566" t="str">
        <f>設定!J29</f>
        <v>土</v>
      </c>
      <c r="G119" s="433"/>
      <c r="H119" s="540">
        <v>8</v>
      </c>
      <c r="I119" s="565" t="str">
        <f>設定!K29</f>
        <v>月</v>
      </c>
      <c r="J119" s="363"/>
      <c r="K119" s="540">
        <v>8</v>
      </c>
      <c r="L119" s="565" t="str">
        <f>設定!L29</f>
        <v>木</v>
      </c>
      <c r="M119" s="363"/>
      <c r="N119" s="545">
        <v>8</v>
      </c>
      <c r="O119" s="566" t="str">
        <f>設定!M29</f>
        <v>日</v>
      </c>
      <c r="P119" s="433"/>
      <c r="Q119" s="545">
        <v>8</v>
      </c>
      <c r="R119" s="566" t="str">
        <f>設定!N29</f>
        <v>日</v>
      </c>
      <c r="S119" s="433"/>
    </row>
    <row r="120" spans="2:19" ht="9" customHeight="1" x14ac:dyDescent="0.2">
      <c r="B120" s="543"/>
      <c r="C120" s="556"/>
      <c r="D120" s="364"/>
      <c r="E120" s="546"/>
      <c r="F120" s="563"/>
      <c r="G120" s="434"/>
      <c r="H120" s="543"/>
      <c r="I120" s="556"/>
      <c r="J120" s="364"/>
      <c r="K120" s="543"/>
      <c r="L120" s="556"/>
      <c r="M120" s="364"/>
      <c r="N120" s="546"/>
      <c r="O120" s="563"/>
      <c r="P120" s="434"/>
      <c r="Q120" s="546"/>
      <c r="R120" s="563"/>
      <c r="S120" s="434"/>
    </row>
    <row r="121" spans="2:19" ht="9" customHeight="1" x14ac:dyDescent="0.2">
      <c r="B121" s="544"/>
      <c r="C121" s="557"/>
      <c r="D121" s="368"/>
      <c r="E121" s="547"/>
      <c r="F121" s="564"/>
      <c r="G121" s="435"/>
      <c r="H121" s="544"/>
      <c r="I121" s="557"/>
      <c r="J121" s="368"/>
      <c r="K121" s="544"/>
      <c r="L121" s="557"/>
      <c r="M121" s="368"/>
      <c r="N121" s="547"/>
      <c r="O121" s="564"/>
      <c r="P121" s="435"/>
      <c r="Q121" s="547"/>
      <c r="R121" s="564"/>
      <c r="S121" s="435"/>
    </row>
    <row r="122" spans="2:19" ht="9" customHeight="1" x14ac:dyDescent="0.2">
      <c r="B122" s="543">
        <v>9</v>
      </c>
      <c r="C122" s="555" t="str">
        <f>設定!I32</f>
        <v>木</v>
      </c>
      <c r="D122" s="364"/>
      <c r="E122" s="560">
        <v>9</v>
      </c>
      <c r="F122" s="562" t="str">
        <f>設定!J32</f>
        <v>日</v>
      </c>
      <c r="G122" s="434"/>
      <c r="H122" s="558">
        <v>9</v>
      </c>
      <c r="I122" s="555" t="str">
        <f>設定!K32</f>
        <v>火</v>
      </c>
      <c r="J122" s="364" t="str">
        <f>'１２月'!AK27</f>
        <v>個人面談①【希望者】※4校時日課</v>
      </c>
      <c r="K122" s="558">
        <v>9</v>
      </c>
      <c r="L122" s="555" t="str">
        <f>設定!L32</f>
        <v>金</v>
      </c>
      <c r="M122" s="364"/>
      <c r="N122" s="558">
        <v>9</v>
      </c>
      <c r="O122" s="555" t="str">
        <f>設定!M32</f>
        <v>月</v>
      </c>
      <c r="P122" s="364"/>
      <c r="Q122" s="558">
        <v>9</v>
      </c>
      <c r="R122" s="555" t="str">
        <f>設定!N32</f>
        <v>月</v>
      </c>
      <c r="S122" s="364" t="str">
        <f>'３月'!AK27</f>
        <v>成績処理週間【5校時　特別日課】</v>
      </c>
    </row>
    <row r="123" spans="2:19" ht="9" customHeight="1" x14ac:dyDescent="0.2">
      <c r="B123" s="543"/>
      <c r="C123" s="556"/>
      <c r="D123" s="364"/>
      <c r="E123" s="560"/>
      <c r="F123" s="563"/>
      <c r="G123" s="434"/>
      <c r="H123" s="558"/>
      <c r="I123" s="556"/>
      <c r="J123" s="364" t="str">
        <f>'１２月'!AK28</f>
        <v>学級の日【赤い羽根募金について　福祉】</v>
      </c>
      <c r="K123" s="558"/>
      <c r="L123" s="556"/>
      <c r="M123" s="364"/>
      <c r="N123" s="558"/>
      <c r="O123" s="556"/>
      <c r="P123" s="364"/>
      <c r="Q123" s="558"/>
      <c r="R123" s="556"/>
      <c r="S123" s="364"/>
    </row>
    <row r="124" spans="2:19" ht="9" customHeight="1" x14ac:dyDescent="0.2">
      <c r="B124" s="543"/>
      <c r="C124" s="556"/>
      <c r="D124" s="364"/>
      <c r="E124" s="560"/>
      <c r="F124" s="563"/>
      <c r="G124" s="434"/>
      <c r="H124" s="558"/>
      <c r="I124" s="556"/>
      <c r="J124" s="364"/>
      <c r="K124" s="558"/>
      <c r="L124" s="556"/>
      <c r="M124" s="364"/>
      <c r="N124" s="558"/>
      <c r="O124" s="556"/>
      <c r="P124" s="364"/>
      <c r="Q124" s="558"/>
      <c r="R124" s="556"/>
      <c r="S124" s="364"/>
    </row>
    <row r="125" spans="2:19" ht="9" customHeight="1" x14ac:dyDescent="0.2">
      <c r="B125" s="540">
        <v>10</v>
      </c>
      <c r="C125" s="565" t="str">
        <f>設定!I35</f>
        <v>金</v>
      </c>
      <c r="D125" s="363"/>
      <c r="E125" s="540">
        <v>10</v>
      </c>
      <c r="F125" s="565" t="str">
        <f>設定!J35</f>
        <v>月</v>
      </c>
      <c r="G125" s="363"/>
      <c r="H125" s="540">
        <v>10</v>
      </c>
      <c r="I125" s="565" t="str">
        <f>設定!K35</f>
        <v>水</v>
      </c>
      <c r="J125" s="363" t="str">
        <f>'１２月'!AK30</f>
        <v>個人面談②【希望者】※4校時日課</v>
      </c>
      <c r="K125" s="545">
        <v>10</v>
      </c>
      <c r="L125" s="566" t="str">
        <f>設定!L35</f>
        <v>土</v>
      </c>
      <c r="M125" s="433"/>
      <c r="N125" s="540">
        <v>10</v>
      </c>
      <c r="O125" s="565" t="str">
        <f>設定!M35</f>
        <v>火</v>
      </c>
      <c r="P125" s="363" t="str">
        <f>'２月'!AK30</f>
        <v>学級の日【進級にむけて】</v>
      </c>
      <c r="Q125" s="540">
        <v>10</v>
      </c>
      <c r="R125" s="565" t="str">
        <f>設定!N35</f>
        <v>火</v>
      </c>
      <c r="S125" s="363" t="str">
        <f>'３月'!AK30</f>
        <v>成績処理週間【5校時　特別日課】</v>
      </c>
    </row>
    <row r="126" spans="2:19" ht="9" customHeight="1" x14ac:dyDescent="0.2">
      <c r="B126" s="543"/>
      <c r="C126" s="556"/>
      <c r="D126" s="364"/>
      <c r="E126" s="543"/>
      <c r="F126" s="556"/>
      <c r="G126" s="364"/>
      <c r="H126" s="543"/>
      <c r="I126" s="556"/>
      <c r="J126" s="364"/>
      <c r="K126" s="546"/>
      <c r="L126" s="563"/>
      <c r="M126" s="434"/>
      <c r="N126" s="543"/>
      <c r="O126" s="556"/>
      <c r="P126" s="364"/>
      <c r="Q126" s="543"/>
      <c r="R126" s="556"/>
      <c r="S126" s="364" t="str">
        <f>'３月'!AK31</f>
        <v>学級の日【あんしんアンケート】</v>
      </c>
    </row>
    <row r="127" spans="2:19" ht="9" customHeight="1" x14ac:dyDescent="0.2">
      <c r="B127" s="544"/>
      <c r="C127" s="557"/>
      <c r="D127" s="368"/>
      <c r="E127" s="544"/>
      <c r="F127" s="557"/>
      <c r="G127" s="368"/>
      <c r="H127" s="544"/>
      <c r="I127" s="557"/>
      <c r="J127" s="368"/>
      <c r="K127" s="547"/>
      <c r="L127" s="564"/>
      <c r="M127" s="435"/>
      <c r="N127" s="544"/>
      <c r="O127" s="557"/>
      <c r="P127" s="368"/>
      <c r="Q127" s="544"/>
      <c r="R127" s="557"/>
      <c r="S127" s="368"/>
    </row>
    <row r="128" spans="2:19" ht="9" customHeight="1" x14ac:dyDescent="0.2">
      <c r="B128" s="546">
        <v>11</v>
      </c>
      <c r="C128" s="562" t="str">
        <f>設定!I38</f>
        <v>土</v>
      </c>
      <c r="D128" s="434"/>
      <c r="E128" s="558">
        <v>11</v>
      </c>
      <c r="F128" s="555" t="str">
        <f>設定!J38</f>
        <v>火</v>
      </c>
      <c r="G128" s="364" t="str">
        <f>'１１月'!AK33</f>
        <v>学級の日【１人１鉢運動について　栽培】※火・水入れ替え</v>
      </c>
      <c r="H128" s="558">
        <v>11</v>
      </c>
      <c r="I128" s="555" t="str">
        <f>設定!K38</f>
        <v>木</v>
      </c>
      <c r="J128" s="364"/>
      <c r="K128" s="560">
        <v>11</v>
      </c>
      <c r="L128" s="562" t="str">
        <f>設定!L38</f>
        <v>日</v>
      </c>
      <c r="M128" s="434"/>
      <c r="N128" s="560">
        <v>11</v>
      </c>
      <c r="O128" s="562" t="str">
        <f>設定!M38</f>
        <v>水</v>
      </c>
      <c r="P128" s="434" t="str">
        <f>'２月'!AK33</f>
        <v>建国記念日</v>
      </c>
      <c r="Q128" s="558">
        <v>11</v>
      </c>
      <c r="R128" s="555" t="str">
        <f>設定!N38</f>
        <v>水</v>
      </c>
      <c r="S128" s="364" t="str">
        <f>'３月'!AK33</f>
        <v>成績処理週間【5校時　特別日課】</v>
      </c>
    </row>
    <row r="129" spans="2:19" ht="9" customHeight="1" x14ac:dyDescent="0.2">
      <c r="B129" s="546"/>
      <c r="C129" s="563"/>
      <c r="D129" s="434"/>
      <c r="E129" s="558"/>
      <c r="F129" s="556"/>
      <c r="G129" s="364" t="str">
        <f>'１１月'!AK34</f>
        <v>職員会議</v>
      </c>
      <c r="H129" s="558"/>
      <c r="I129" s="556"/>
      <c r="J129" s="364" t="str">
        <f>'１２月'!AK34</f>
        <v>個人面談③【希望者】※4校時日課</v>
      </c>
      <c r="K129" s="560"/>
      <c r="L129" s="563"/>
      <c r="M129" s="434"/>
      <c r="N129" s="560"/>
      <c r="O129" s="563"/>
      <c r="P129" s="434"/>
      <c r="Q129" s="558"/>
      <c r="R129" s="556"/>
      <c r="S129" s="364"/>
    </row>
    <row r="130" spans="2:19" ht="9" customHeight="1" x14ac:dyDescent="0.2">
      <c r="B130" s="546"/>
      <c r="C130" s="563"/>
      <c r="D130" s="434"/>
      <c r="E130" s="558"/>
      <c r="F130" s="556"/>
      <c r="G130" s="364"/>
      <c r="H130" s="558"/>
      <c r="I130" s="556"/>
      <c r="J130" s="364"/>
      <c r="K130" s="560"/>
      <c r="L130" s="563"/>
      <c r="M130" s="434"/>
      <c r="N130" s="560"/>
      <c r="O130" s="563"/>
      <c r="P130" s="434"/>
      <c r="Q130" s="558"/>
      <c r="R130" s="556"/>
      <c r="S130" s="364"/>
    </row>
    <row r="131" spans="2:19" ht="9" customHeight="1" x14ac:dyDescent="0.2">
      <c r="B131" s="545">
        <v>12</v>
      </c>
      <c r="C131" s="566" t="str">
        <f>設定!I41</f>
        <v>日</v>
      </c>
      <c r="D131" s="433"/>
      <c r="E131" s="540">
        <v>12</v>
      </c>
      <c r="F131" s="565" t="str">
        <f>設定!J41</f>
        <v>水</v>
      </c>
      <c r="G131" s="363" t="str">
        <f>'１１月'!AK36</f>
        <v>※火・水入れ替え</v>
      </c>
      <c r="H131" s="540">
        <v>12</v>
      </c>
      <c r="I131" s="565" t="str">
        <f>設定!K41</f>
        <v>金</v>
      </c>
      <c r="J131" s="363" t="str">
        <f>'１２月'!AK36</f>
        <v>★６校時日課</v>
      </c>
      <c r="K131" s="545">
        <v>12</v>
      </c>
      <c r="L131" s="566" t="str">
        <f>設定!L41</f>
        <v>月</v>
      </c>
      <c r="M131" s="433" t="str">
        <f>'１月'!AK36</f>
        <v>成人の日</v>
      </c>
      <c r="N131" s="540">
        <v>12</v>
      </c>
      <c r="O131" s="565" t="str">
        <f>設定!M41</f>
        <v>木</v>
      </c>
      <c r="P131" s="363"/>
      <c r="Q131" s="540">
        <v>12</v>
      </c>
      <c r="R131" s="565" t="str">
        <f>設定!N41</f>
        <v>木</v>
      </c>
      <c r="S131" s="363" t="str">
        <f>'３月'!AK36</f>
        <v>成績処理週間【5校時　特別日課】</v>
      </c>
    </row>
    <row r="132" spans="2:19" ht="9" customHeight="1" x14ac:dyDescent="0.2">
      <c r="B132" s="546"/>
      <c r="C132" s="563"/>
      <c r="D132" s="434"/>
      <c r="E132" s="543"/>
      <c r="F132" s="556"/>
      <c r="G132" s="364" t="str">
        <f>'１１月'!AK37</f>
        <v>感謝集会　ZOOM</v>
      </c>
      <c r="H132" s="543"/>
      <c r="I132" s="556"/>
      <c r="J132" s="364"/>
      <c r="K132" s="546"/>
      <c r="L132" s="563"/>
      <c r="M132" s="434"/>
      <c r="N132" s="543"/>
      <c r="O132" s="556"/>
      <c r="P132" s="364"/>
      <c r="Q132" s="543"/>
      <c r="R132" s="556"/>
      <c r="S132" s="364"/>
    </row>
    <row r="133" spans="2:19" ht="9" customHeight="1" x14ac:dyDescent="0.2">
      <c r="B133" s="547"/>
      <c r="C133" s="564"/>
      <c r="D133" s="435"/>
      <c r="E133" s="544"/>
      <c r="F133" s="557"/>
      <c r="G133" s="368" t="str">
        <f>'１１月'!AK38</f>
        <v>就学時健康診断　１４：００～</v>
      </c>
      <c r="H133" s="544"/>
      <c r="I133" s="557"/>
      <c r="J133" s="368"/>
      <c r="K133" s="547"/>
      <c r="L133" s="564"/>
      <c r="M133" s="435"/>
      <c r="N133" s="544"/>
      <c r="O133" s="557"/>
      <c r="P133" s="368"/>
      <c r="Q133" s="544"/>
      <c r="R133" s="557"/>
      <c r="S133" s="368"/>
    </row>
    <row r="134" spans="2:19" ht="9" customHeight="1" x14ac:dyDescent="0.2">
      <c r="B134" s="546">
        <v>13</v>
      </c>
      <c r="C134" s="562" t="str">
        <f>設定!I44</f>
        <v>月</v>
      </c>
      <c r="D134" s="434" t="str">
        <f>'１０月'!AK39</f>
        <v>スポーツの日</v>
      </c>
      <c r="E134" s="558">
        <v>13</v>
      </c>
      <c r="F134" s="555" t="str">
        <f>設定!J44</f>
        <v>木</v>
      </c>
      <c r="G134" s="364"/>
      <c r="H134" s="560">
        <v>13</v>
      </c>
      <c r="I134" s="562" t="str">
        <f>設定!K44</f>
        <v>土</v>
      </c>
      <c r="J134" s="434"/>
      <c r="K134" s="558">
        <v>13</v>
      </c>
      <c r="L134" s="555" t="str">
        <f>設定!L44</f>
        <v>火</v>
      </c>
      <c r="M134" s="364" t="str">
        <f>'１月'!AK39</f>
        <v>学習充実月間～23日</v>
      </c>
      <c r="N134" s="558">
        <v>13</v>
      </c>
      <c r="O134" s="555" t="str">
        <f>設定!M44</f>
        <v>金</v>
      </c>
      <c r="P134" s="364"/>
      <c r="Q134" s="558">
        <v>13</v>
      </c>
      <c r="R134" s="555" t="str">
        <f>設定!N44</f>
        <v>金</v>
      </c>
      <c r="S134" s="364" t="str">
        <f>'３月'!AK39</f>
        <v>成績処理週間【5校時　特別日課】</v>
      </c>
    </row>
    <row r="135" spans="2:19" ht="9" customHeight="1" x14ac:dyDescent="0.2">
      <c r="B135" s="546"/>
      <c r="C135" s="563"/>
      <c r="D135" s="434"/>
      <c r="E135" s="558"/>
      <c r="F135" s="556"/>
      <c r="G135" s="364"/>
      <c r="H135" s="560"/>
      <c r="I135" s="563"/>
      <c r="J135" s="434"/>
      <c r="K135" s="558"/>
      <c r="L135" s="556"/>
      <c r="M135" s="364" t="str">
        <f>'１月'!AK40</f>
        <v>学級の日【学習充実旬間について】</v>
      </c>
      <c r="N135" s="558"/>
      <c r="O135" s="556"/>
      <c r="P135" s="364"/>
      <c r="Q135" s="558"/>
      <c r="R135" s="556"/>
      <c r="S135" s="364"/>
    </row>
    <row r="136" spans="2:19" ht="9" customHeight="1" x14ac:dyDescent="0.2">
      <c r="B136" s="546"/>
      <c r="C136" s="563"/>
      <c r="D136" s="434"/>
      <c r="E136" s="558"/>
      <c r="F136" s="556"/>
      <c r="G136" s="364"/>
      <c r="H136" s="560"/>
      <c r="I136" s="563"/>
      <c r="J136" s="434"/>
      <c r="K136" s="558"/>
      <c r="L136" s="556"/>
      <c r="M136" s="364"/>
      <c r="N136" s="558"/>
      <c r="O136" s="556"/>
      <c r="P136" s="364"/>
      <c r="Q136" s="558"/>
      <c r="R136" s="556"/>
      <c r="S136" s="364"/>
    </row>
    <row r="137" spans="2:19" ht="9" customHeight="1" x14ac:dyDescent="0.2">
      <c r="B137" s="540">
        <v>14</v>
      </c>
      <c r="C137" s="565" t="str">
        <f>設定!I47</f>
        <v>火</v>
      </c>
      <c r="D137" s="363" t="str">
        <f>'１０月'!AK42</f>
        <v>学級の日【運動会に向けて】</v>
      </c>
      <c r="E137" s="540">
        <v>14</v>
      </c>
      <c r="F137" s="565" t="str">
        <f>設定!J47</f>
        <v>金</v>
      </c>
      <c r="G137" s="363" t="str">
        <f>'１１月'!AK42</f>
        <v>★６校時日課</v>
      </c>
      <c r="H137" s="545">
        <v>14</v>
      </c>
      <c r="I137" s="566" t="str">
        <f>設定!K47</f>
        <v>日</v>
      </c>
      <c r="J137" s="433"/>
      <c r="K137" s="540">
        <v>14</v>
      </c>
      <c r="L137" s="565" t="str">
        <f>設定!L47</f>
        <v>水</v>
      </c>
      <c r="M137" s="363" t="str">
        <f>'１月'!AK42</f>
        <v>委員会活動（６校時）</v>
      </c>
      <c r="N137" s="545">
        <v>14</v>
      </c>
      <c r="O137" s="566" t="str">
        <f>設定!M47</f>
        <v>土</v>
      </c>
      <c r="P137" s="433"/>
      <c r="Q137" s="545">
        <v>14</v>
      </c>
      <c r="R137" s="566" t="str">
        <f>設定!N47</f>
        <v>土</v>
      </c>
      <c r="S137" s="433"/>
    </row>
    <row r="138" spans="2:19" ht="9" customHeight="1" x14ac:dyDescent="0.2">
      <c r="B138" s="543"/>
      <c r="C138" s="556"/>
      <c r="D138" s="364"/>
      <c r="E138" s="543"/>
      <c r="F138" s="556"/>
      <c r="G138" s="364"/>
      <c r="H138" s="546"/>
      <c r="I138" s="563"/>
      <c r="J138" s="434"/>
      <c r="K138" s="543"/>
      <c r="L138" s="556"/>
      <c r="M138" s="364"/>
      <c r="N138" s="546"/>
      <c r="O138" s="563"/>
      <c r="P138" s="434"/>
      <c r="Q138" s="546"/>
      <c r="R138" s="563"/>
      <c r="S138" s="434"/>
    </row>
    <row r="139" spans="2:19" ht="9" customHeight="1" x14ac:dyDescent="0.2">
      <c r="B139" s="544"/>
      <c r="C139" s="557"/>
      <c r="D139" s="368"/>
      <c r="E139" s="544"/>
      <c r="F139" s="557"/>
      <c r="G139" s="368"/>
      <c r="H139" s="547"/>
      <c r="I139" s="564"/>
      <c r="J139" s="435"/>
      <c r="K139" s="544"/>
      <c r="L139" s="557"/>
      <c r="M139" s="368"/>
      <c r="N139" s="547"/>
      <c r="O139" s="564"/>
      <c r="P139" s="435"/>
      <c r="Q139" s="547"/>
      <c r="R139" s="564"/>
      <c r="S139" s="435"/>
    </row>
    <row r="140" spans="2:19" ht="9" customHeight="1" x14ac:dyDescent="0.2">
      <c r="B140" s="543">
        <v>15</v>
      </c>
      <c r="C140" s="555" t="str">
        <f>設定!I50</f>
        <v>水</v>
      </c>
      <c r="D140" s="364" t="str">
        <f>'１０月'!AK45</f>
        <v>委員会活動（６校時）</v>
      </c>
      <c r="E140" s="560">
        <v>15</v>
      </c>
      <c r="F140" s="562" t="str">
        <f>設定!J50</f>
        <v>土</v>
      </c>
      <c r="G140" s="434" t="str">
        <f>'１１月'!AK45</f>
        <v>第３土曜日「おきなわ地域教育の日」</v>
      </c>
      <c r="H140" s="558">
        <v>15</v>
      </c>
      <c r="I140" s="555" t="str">
        <f>設定!K50</f>
        <v>月</v>
      </c>
      <c r="J140" s="364"/>
      <c r="K140" s="558">
        <v>15</v>
      </c>
      <c r="L140" s="555" t="str">
        <f>設定!L50</f>
        <v>木</v>
      </c>
      <c r="M140" s="364"/>
      <c r="N140" s="560">
        <v>15</v>
      </c>
      <c r="O140" s="562" t="str">
        <f>設定!M50</f>
        <v>日</v>
      </c>
      <c r="P140" s="434" t="str">
        <f>'２月'!AK45</f>
        <v>第３日曜日「家庭の日・ファミリー読書」</v>
      </c>
      <c r="Q140" s="560">
        <v>15</v>
      </c>
      <c r="R140" s="562" t="str">
        <f>設定!N50</f>
        <v>日</v>
      </c>
      <c r="S140" s="434" t="str">
        <f>'３月'!AK45</f>
        <v>第３日曜日「家庭の日・ファミリー読書」</v>
      </c>
    </row>
    <row r="141" spans="2:19" ht="9" customHeight="1" x14ac:dyDescent="0.2">
      <c r="B141" s="543"/>
      <c r="C141" s="556"/>
      <c r="D141" s="364"/>
      <c r="E141" s="560"/>
      <c r="F141" s="563"/>
      <c r="G141" s="434"/>
      <c r="H141" s="558"/>
      <c r="I141" s="556"/>
      <c r="J141" s="364"/>
      <c r="K141" s="558"/>
      <c r="L141" s="556"/>
      <c r="M141" s="364"/>
      <c r="N141" s="560"/>
      <c r="O141" s="563"/>
      <c r="P141" s="434"/>
      <c r="Q141" s="560"/>
      <c r="R141" s="563"/>
      <c r="S141" s="434"/>
    </row>
    <row r="142" spans="2:19" ht="9" customHeight="1" x14ac:dyDescent="0.2">
      <c r="B142" s="543"/>
      <c r="C142" s="556"/>
      <c r="D142" s="364"/>
      <c r="E142" s="560"/>
      <c r="F142" s="563"/>
      <c r="G142" s="434"/>
      <c r="H142" s="558"/>
      <c r="I142" s="556"/>
      <c r="J142" s="364"/>
      <c r="K142" s="558"/>
      <c r="L142" s="556"/>
      <c r="M142" s="364"/>
      <c r="N142" s="560"/>
      <c r="O142" s="563"/>
      <c r="P142" s="434"/>
      <c r="Q142" s="560"/>
      <c r="R142" s="563"/>
      <c r="S142" s="434"/>
    </row>
    <row r="143" spans="2:19" ht="9" customHeight="1" x14ac:dyDescent="0.2">
      <c r="B143" s="540">
        <v>16</v>
      </c>
      <c r="C143" s="565" t="str">
        <f>設定!I53</f>
        <v>木</v>
      </c>
      <c r="D143" s="363" t="str">
        <f>'１０月'!AK48</f>
        <v>運動会リハーサル</v>
      </c>
      <c r="E143" s="545">
        <v>16</v>
      </c>
      <c r="F143" s="566" t="str">
        <f>設定!J53</f>
        <v>日</v>
      </c>
      <c r="G143" s="433" t="str">
        <f>'１１月'!AK48</f>
        <v>第３日曜日「家庭の日・ファミリー読書」</v>
      </c>
      <c r="H143" s="540">
        <v>16</v>
      </c>
      <c r="I143" s="565" t="str">
        <f>設定!K53</f>
        <v>火</v>
      </c>
      <c r="J143" s="363" t="str">
        <f>'１２月'!AK48</f>
        <v>学級の日【２学期をふり返って】</v>
      </c>
      <c r="K143" s="540">
        <v>16</v>
      </c>
      <c r="L143" s="565" t="str">
        <f>設定!L53</f>
        <v>金</v>
      </c>
      <c r="M143" s="363"/>
      <c r="N143" s="540">
        <v>16</v>
      </c>
      <c r="O143" s="565" t="str">
        <f>設定!M53</f>
        <v>月</v>
      </c>
      <c r="P143" s="363"/>
      <c r="Q143" s="540">
        <v>16</v>
      </c>
      <c r="R143" s="565" t="str">
        <f>設定!N53</f>
        <v>月</v>
      </c>
      <c r="S143" s="363" t="str">
        <f>'３月'!AK48</f>
        <v>成績処理週間【5校時　特別日課】</v>
      </c>
    </row>
    <row r="144" spans="2:19" ht="9" customHeight="1" x14ac:dyDescent="0.2">
      <c r="B144" s="543"/>
      <c r="C144" s="556"/>
      <c r="D144" s="364"/>
      <c r="E144" s="546"/>
      <c r="F144" s="563"/>
      <c r="G144" s="434"/>
      <c r="H144" s="543"/>
      <c r="I144" s="556"/>
      <c r="J144" s="364"/>
      <c r="K144" s="543"/>
      <c r="L144" s="556"/>
      <c r="M144" s="364"/>
      <c r="N144" s="543"/>
      <c r="O144" s="556"/>
      <c r="P144" s="364"/>
      <c r="Q144" s="543"/>
      <c r="R144" s="556"/>
      <c r="S144" s="364"/>
    </row>
    <row r="145" spans="2:19" ht="9" customHeight="1" x14ac:dyDescent="0.2">
      <c r="B145" s="544"/>
      <c r="C145" s="557"/>
      <c r="D145" s="368"/>
      <c r="E145" s="547"/>
      <c r="F145" s="564"/>
      <c r="G145" s="435"/>
      <c r="H145" s="544"/>
      <c r="I145" s="557"/>
      <c r="J145" s="368"/>
      <c r="K145" s="544"/>
      <c r="L145" s="557"/>
      <c r="M145" s="368"/>
      <c r="N145" s="544"/>
      <c r="O145" s="557"/>
      <c r="P145" s="368"/>
      <c r="Q145" s="544"/>
      <c r="R145" s="557"/>
      <c r="S145" s="368"/>
    </row>
    <row r="146" spans="2:19" ht="9" customHeight="1" x14ac:dyDescent="0.2">
      <c r="B146" s="543">
        <v>17</v>
      </c>
      <c r="C146" s="555" t="str">
        <f>設定!I56</f>
        <v>金</v>
      </c>
      <c r="D146" s="364"/>
      <c r="E146" s="558">
        <v>17</v>
      </c>
      <c r="F146" s="555" t="str">
        <f>設定!J56</f>
        <v>月</v>
      </c>
      <c r="G146" s="364" t="str">
        <f>'１１月'!AK51</f>
        <v>修学旅行（6年）</v>
      </c>
      <c r="H146" s="558">
        <v>17</v>
      </c>
      <c r="I146" s="555" t="str">
        <f>設定!K56</f>
        <v>水</v>
      </c>
      <c r="J146" s="364" t="str">
        <f>'１２月'!AK51</f>
        <v>委員会活動（６校時）</v>
      </c>
      <c r="K146" s="560">
        <v>17</v>
      </c>
      <c r="L146" s="562" t="str">
        <f>設定!L56</f>
        <v>土</v>
      </c>
      <c r="M146" s="434" t="str">
        <f>'１月'!AK51</f>
        <v>第３土曜日「おきなわ地域教育の日」</v>
      </c>
      <c r="N146" s="558">
        <v>17</v>
      </c>
      <c r="O146" s="555" t="str">
        <f>設定!M56</f>
        <v>火</v>
      </c>
      <c r="P146" s="364" t="str">
        <f>'２月'!AK51</f>
        <v>学級の日</v>
      </c>
      <c r="Q146" s="558">
        <v>17</v>
      </c>
      <c r="R146" s="555" t="str">
        <f>設定!N56</f>
        <v>火</v>
      </c>
      <c r="S146" s="364" t="str">
        <f>'３月'!AK51</f>
        <v>成績処理週間【5校時　特別日課】</v>
      </c>
    </row>
    <row r="147" spans="2:19" ht="9" customHeight="1" x14ac:dyDescent="0.2">
      <c r="B147" s="543"/>
      <c r="C147" s="556"/>
      <c r="D147" s="364" t="str">
        <f>'１０月'!AK52</f>
        <v>運動会前日準備　※勤労①</v>
      </c>
      <c r="E147" s="558"/>
      <c r="F147" s="556"/>
      <c r="G147" s="364"/>
      <c r="H147" s="558"/>
      <c r="I147" s="556"/>
      <c r="J147" s="364"/>
      <c r="K147" s="560"/>
      <c r="L147" s="563"/>
      <c r="M147" s="434"/>
      <c r="N147" s="558"/>
      <c r="O147" s="556"/>
      <c r="P147" s="364"/>
      <c r="Q147" s="558"/>
      <c r="R147" s="556"/>
      <c r="S147" s="364" t="str">
        <f>'３月'!AK52</f>
        <v>卒業式リハーサル（儀式②）</v>
      </c>
    </row>
    <row r="148" spans="2:19" ht="9" customHeight="1" x14ac:dyDescent="0.2">
      <c r="B148" s="544"/>
      <c r="C148" s="557"/>
      <c r="D148" s="368"/>
      <c r="E148" s="559"/>
      <c r="F148" s="557"/>
      <c r="G148" s="368"/>
      <c r="H148" s="559"/>
      <c r="I148" s="557"/>
      <c r="J148" s="368"/>
      <c r="K148" s="561"/>
      <c r="L148" s="564"/>
      <c r="M148" s="435"/>
      <c r="N148" s="559"/>
      <c r="O148" s="557"/>
      <c r="P148" s="368"/>
      <c r="Q148" s="559"/>
      <c r="R148" s="557"/>
      <c r="S148" s="368"/>
    </row>
    <row r="149" spans="2:19" ht="9" customHeight="1" x14ac:dyDescent="0.2">
      <c r="B149" s="545">
        <v>18</v>
      </c>
      <c r="C149" s="545" t="str">
        <f>設定!I59</f>
        <v>土</v>
      </c>
      <c r="D149" s="433" t="str">
        <f>'１０月'!AK57</f>
        <v>第３土曜日「おきなわ地域教育の日」</v>
      </c>
      <c r="E149" s="540">
        <v>18</v>
      </c>
      <c r="F149" s="540" t="str">
        <f>設定!J59</f>
        <v>火</v>
      </c>
      <c r="G149" s="363" t="str">
        <f>'１１月'!AK57</f>
        <v>修学旅行（6年）</v>
      </c>
      <c r="H149" s="540">
        <v>18</v>
      </c>
      <c r="I149" s="540" t="str">
        <f>設定!K59</f>
        <v>木</v>
      </c>
      <c r="J149" s="363"/>
      <c r="K149" s="545">
        <v>18</v>
      </c>
      <c r="L149" s="545" t="str">
        <f>設定!L59</f>
        <v>日</v>
      </c>
      <c r="M149" s="433" t="str">
        <f>'１月'!AK57</f>
        <v>第３日曜日「家庭の日・ファミリー読書」</v>
      </c>
      <c r="N149" s="540">
        <v>18</v>
      </c>
      <c r="O149" s="540" t="str">
        <f>設定!M59</f>
        <v>水</v>
      </c>
      <c r="P149" s="364"/>
      <c r="Q149" s="540">
        <v>18</v>
      </c>
      <c r="R149" s="540" t="str">
        <f>設定!N59</f>
        <v>水</v>
      </c>
      <c r="S149" s="363" t="str">
        <f>'３月'!AK57</f>
        <v>卒業式（てだこホール予定）※儀式②</v>
      </c>
    </row>
    <row r="150" spans="2:19" ht="9" customHeight="1" x14ac:dyDescent="0.2">
      <c r="B150" s="546"/>
      <c r="C150" s="548"/>
      <c r="D150" s="434"/>
      <c r="E150" s="543"/>
      <c r="F150" s="541"/>
      <c r="G150" s="364"/>
      <c r="H150" s="543"/>
      <c r="I150" s="541"/>
      <c r="J150" s="364"/>
      <c r="K150" s="546"/>
      <c r="L150" s="548"/>
      <c r="M150" s="434"/>
      <c r="N150" s="543"/>
      <c r="O150" s="541"/>
      <c r="P150" s="364"/>
      <c r="Q150" s="543"/>
      <c r="R150" s="541"/>
      <c r="S150" s="364"/>
    </row>
    <row r="151" spans="2:19" ht="9" customHeight="1" x14ac:dyDescent="0.2">
      <c r="B151" s="546"/>
      <c r="C151" s="548"/>
      <c r="D151" s="434"/>
      <c r="E151" s="543"/>
      <c r="F151" s="541"/>
      <c r="G151" s="364"/>
      <c r="H151" s="543"/>
      <c r="I151" s="541"/>
      <c r="J151" s="364"/>
      <c r="K151" s="546"/>
      <c r="L151" s="548"/>
      <c r="M151" s="434"/>
      <c r="N151" s="543"/>
      <c r="O151" s="541"/>
      <c r="P151" s="364"/>
      <c r="Q151" s="543"/>
      <c r="R151" s="541"/>
      <c r="S151" s="364"/>
    </row>
    <row r="152" spans="2:19" ht="9" customHeight="1" x14ac:dyDescent="0.2">
      <c r="B152" s="550">
        <v>19</v>
      </c>
      <c r="C152" s="550" t="str">
        <f>設定!I62</f>
        <v>日</v>
      </c>
      <c r="D152" s="436" t="str">
        <f>'１０月'!AK60</f>
        <v>運動会　※健・安④</v>
      </c>
      <c r="E152" s="540">
        <v>19</v>
      </c>
      <c r="F152" s="540" t="str">
        <f>設定!J62</f>
        <v>水</v>
      </c>
      <c r="G152" s="363" t="str">
        <f>'１１月'!AK60</f>
        <v>離島体験１日目（５年）～２１日</v>
      </c>
      <c r="H152" s="540">
        <v>19</v>
      </c>
      <c r="I152" s="540" t="str">
        <f>設定!K62</f>
        <v>金</v>
      </c>
      <c r="J152" s="363" t="str">
        <f>'１２月'!AK60</f>
        <v>★６校時日課</v>
      </c>
      <c r="K152" s="540">
        <v>19</v>
      </c>
      <c r="L152" s="540" t="str">
        <f>設定!L62</f>
        <v>月</v>
      </c>
      <c r="M152" s="363"/>
      <c r="N152" s="540">
        <v>19</v>
      </c>
      <c r="O152" s="540" t="str">
        <f>設定!M62</f>
        <v>木</v>
      </c>
      <c r="P152" s="363"/>
      <c r="Q152" s="540">
        <v>19</v>
      </c>
      <c r="R152" s="540" t="str">
        <f>設定!N62</f>
        <v>木</v>
      </c>
      <c r="S152" s="363" t="str">
        <f>'３月'!AK60</f>
        <v>１校時（修了式）３校時（机・椅子移動）４校時（離任式）</v>
      </c>
    </row>
    <row r="153" spans="2:19" ht="9" customHeight="1" x14ac:dyDescent="0.2">
      <c r="B153" s="551"/>
      <c r="C153" s="553"/>
      <c r="D153" s="437" t="str">
        <f>'１０月'!AK61</f>
        <v>第３日曜日「家庭の日・ファミリー読書」</v>
      </c>
      <c r="E153" s="543"/>
      <c r="F153" s="541"/>
      <c r="G153" s="364" t="str">
        <f>'１１月'!AK61</f>
        <v>修学旅行回復休（４校時日課）</v>
      </c>
      <c r="H153" s="543"/>
      <c r="I153" s="541"/>
      <c r="J153" s="364"/>
      <c r="K153" s="543"/>
      <c r="L153" s="541"/>
      <c r="M153" s="364"/>
      <c r="N153" s="543"/>
      <c r="O153" s="541"/>
      <c r="P153" s="364"/>
      <c r="Q153" s="543"/>
      <c r="R153" s="541"/>
      <c r="S153" s="364" t="str">
        <f>'３月'!AK61</f>
        <v>※給食なし儀式②　勤労①</v>
      </c>
    </row>
    <row r="154" spans="2:19" ht="9" customHeight="1" x14ac:dyDescent="0.2">
      <c r="B154" s="552"/>
      <c r="C154" s="554"/>
      <c r="D154" s="438"/>
      <c r="E154" s="544"/>
      <c r="F154" s="542"/>
      <c r="G154" s="368"/>
      <c r="H154" s="544"/>
      <c r="I154" s="542"/>
      <c r="J154" s="368"/>
      <c r="K154" s="544"/>
      <c r="L154" s="542"/>
      <c r="M154" s="368"/>
      <c r="N154" s="544"/>
      <c r="O154" s="542"/>
      <c r="P154" s="368"/>
      <c r="Q154" s="544"/>
      <c r="R154" s="542"/>
      <c r="S154" s="368"/>
    </row>
    <row r="155" spans="2:19" ht="9" customHeight="1" x14ac:dyDescent="0.2">
      <c r="B155" s="546">
        <v>20</v>
      </c>
      <c r="C155" s="546" t="str">
        <f>設定!I65</f>
        <v>月</v>
      </c>
      <c r="D155" s="434" t="str">
        <f>'１０月'!AK63</f>
        <v>振替休日</v>
      </c>
      <c r="E155" s="543">
        <v>20</v>
      </c>
      <c r="F155" s="543" t="str">
        <f>設定!J65</f>
        <v>木</v>
      </c>
      <c r="G155" s="364"/>
      <c r="H155" s="546">
        <v>20</v>
      </c>
      <c r="I155" s="546" t="str">
        <f>設定!K65</f>
        <v>土</v>
      </c>
      <c r="J155" s="434" t="str">
        <f>'１２月'!AK63</f>
        <v>第３土曜日「おきなわ地域教育の日」</v>
      </c>
      <c r="K155" s="543">
        <v>20</v>
      </c>
      <c r="L155" s="543" t="str">
        <f>設定!L65</f>
        <v>火</v>
      </c>
      <c r="M155" s="364" t="str">
        <f>'１月'!AK63</f>
        <v>授業参観日【平日③】</v>
      </c>
      <c r="N155" s="543">
        <v>20</v>
      </c>
      <c r="O155" s="543" t="str">
        <f>設定!M65</f>
        <v>金</v>
      </c>
      <c r="P155" s="364"/>
      <c r="Q155" s="546">
        <v>20</v>
      </c>
      <c r="R155" s="546" t="str">
        <f>設定!N65</f>
        <v>金</v>
      </c>
      <c r="S155" s="434" t="str">
        <f>'３月'!AK63</f>
        <v>春分の日</v>
      </c>
    </row>
    <row r="156" spans="2:19" ht="9" customHeight="1" x14ac:dyDescent="0.2">
      <c r="B156" s="546"/>
      <c r="C156" s="548"/>
      <c r="D156" s="434"/>
      <c r="E156" s="543"/>
      <c r="F156" s="541"/>
      <c r="G156" s="364" t="str">
        <f>'１１月'!AK64</f>
        <v>離島体験２日目（５年）</v>
      </c>
      <c r="H156" s="546"/>
      <c r="I156" s="548"/>
      <c r="J156" s="434"/>
      <c r="K156" s="543"/>
      <c r="L156" s="541"/>
      <c r="M156" s="364" t="str">
        <f>'１月'!AK64</f>
        <v>学級の日【給食週間について　給食】</v>
      </c>
      <c r="N156" s="543"/>
      <c r="O156" s="541"/>
      <c r="P156" s="364"/>
      <c r="Q156" s="546"/>
      <c r="R156" s="548"/>
      <c r="S156" s="434" t="str">
        <f>'３月'!AK64</f>
        <v>学年末休業日：3/20～3/31</v>
      </c>
    </row>
    <row r="157" spans="2:19" ht="9" customHeight="1" x14ac:dyDescent="0.2">
      <c r="B157" s="546"/>
      <c r="C157" s="548"/>
      <c r="D157" s="434"/>
      <c r="E157" s="543"/>
      <c r="F157" s="541"/>
      <c r="G157" s="364"/>
      <c r="H157" s="546"/>
      <c r="I157" s="548"/>
      <c r="J157" s="434"/>
      <c r="K157" s="543"/>
      <c r="L157" s="541"/>
      <c r="M157" s="364"/>
      <c r="N157" s="543"/>
      <c r="O157" s="541"/>
      <c r="P157" s="364"/>
      <c r="Q157" s="546"/>
      <c r="R157" s="548"/>
      <c r="S157" s="434"/>
    </row>
    <row r="158" spans="2:19" ht="9" customHeight="1" x14ac:dyDescent="0.2">
      <c r="B158" s="540">
        <v>21</v>
      </c>
      <c r="C158" s="540" t="str">
        <f>設定!I68</f>
        <v>火</v>
      </c>
      <c r="D158" s="363" t="str">
        <f>'１０月'!AK66</f>
        <v>学級の日【目の愛護について】</v>
      </c>
      <c r="E158" s="540">
        <v>21</v>
      </c>
      <c r="F158" s="540" t="str">
        <f>設定!J68</f>
        <v>金</v>
      </c>
      <c r="G158" s="363" t="str">
        <f>'１１月'!AK66</f>
        <v>★６校時日課</v>
      </c>
      <c r="H158" s="545">
        <v>21</v>
      </c>
      <c r="I158" s="545" t="str">
        <f>設定!K68</f>
        <v>日</v>
      </c>
      <c r="J158" s="433" t="str">
        <f>'１２月'!AK66</f>
        <v>第３日曜日「家庭の日・ファミリー読書」</v>
      </c>
      <c r="K158" s="540">
        <v>21</v>
      </c>
      <c r="L158" s="540" t="str">
        <f>設定!L68</f>
        <v>水</v>
      </c>
      <c r="M158" s="363"/>
      <c r="N158" s="545">
        <v>21</v>
      </c>
      <c r="O158" s="545" t="str">
        <f>設定!M68</f>
        <v>土</v>
      </c>
      <c r="P158" s="433" t="str">
        <f>'２月'!AK66</f>
        <v>第３土曜日「おきなわ地域教育の日」</v>
      </c>
      <c r="Q158" s="545">
        <v>21</v>
      </c>
      <c r="R158" s="545" t="str">
        <f>設定!N68</f>
        <v>土</v>
      </c>
      <c r="S158" s="433" t="str">
        <f>'３月'!AK66</f>
        <v>第３土曜日「おきなわ地域教育の日」</v>
      </c>
    </row>
    <row r="159" spans="2:19" ht="9" customHeight="1" x14ac:dyDescent="0.2">
      <c r="B159" s="543"/>
      <c r="C159" s="541"/>
      <c r="D159" s="364"/>
      <c r="E159" s="543"/>
      <c r="F159" s="541"/>
      <c r="G159" s="364" t="str">
        <f>'１１月'!AK67</f>
        <v>離島体験３日目（５年）</v>
      </c>
      <c r="H159" s="546"/>
      <c r="I159" s="548"/>
      <c r="J159" s="434" t="str">
        <f>'１２月'!AK67</f>
        <v>御万人すりてぃクリーン・グリーン・グレイシャス（ＣＧＧ）運動　各自治会</v>
      </c>
      <c r="K159" s="543"/>
      <c r="L159" s="541"/>
      <c r="M159" s="364"/>
      <c r="N159" s="546"/>
      <c r="O159" s="548"/>
      <c r="P159" s="434"/>
      <c r="Q159" s="546"/>
      <c r="R159" s="548"/>
      <c r="S159" s="434"/>
    </row>
    <row r="160" spans="2:19" ht="9" customHeight="1" x14ac:dyDescent="0.2">
      <c r="B160" s="544"/>
      <c r="C160" s="542"/>
      <c r="D160" s="368"/>
      <c r="E160" s="544"/>
      <c r="F160" s="542"/>
      <c r="G160" s="368"/>
      <c r="H160" s="547"/>
      <c r="I160" s="549"/>
      <c r="J160" s="435"/>
      <c r="K160" s="544"/>
      <c r="L160" s="542"/>
      <c r="M160" s="368"/>
      <c r="N160" s="547"/>
      <c r="O160" s="549"/>
      <c r="P160" s="435"/>
      <c r="Q160" s="547"/>
      <c r="R160" s="549"/>
      <c r="S160" s="435"/>
    </row>
    <row r="161" spans="2:19" ht="9" customHeight="1" x14ac:dyDescent="0.2">
      <c r="B161" s="543">
        <v>22</v>
      </c>
      <c r="C161" s="543" t="str">
        <f>設定!I71</f>
        <v>水</v>
      </c>
      <c r="D161" s="364" t="str">
        <f>'１０月'!AK69</f>
        <v>お話朝会</v>
      </c>
      <c r="E161" s="546">
        <v>22</v>
      </c>
      <c r="F161" s="546" t="str">
        <f>設定!J71</f>
        <v>土</v>
      </c>
      <c r="G161" s="434"/>
      <c r="H161" s="543">
        <v>22</v>
      </c>
      <c r="I161" s="543" t="str">
        <f>設定!K71</f>
        <v>月</v>
      </c>
      <c r="J161" s="364" t="str">
        <f>'１２月'!AK69</f>
        <v>成績処理週間【5校時　特別日課】</v>
      </c>
      <c r="K161" s="543">
        <v>22</v>
      </c>
      <c r="L161" s="543" t="str">
        <f>設定!L71</f>
        <v>木</v>
      </c>
      <c r="M161" s="364"/>
      <c r="N161" s="546">
        <v>22</v>
      </c>
      <c r="O161" s="546" t="str">
        <f>設定!M71</f>
        <v>日</v>
      </c>
      <c r="P161" s="434"/>
      <c r="Q161" s="545">
        <v>22</v>
      </c>
      <c r="R161" s="545" t="str">
        <f>設定!N71</f>
        <v>日</v>
      </c>
      <c r="S161" s="433"/>
    </row>
    <row r="162" spans="2:19" ht="9" customHeight="1" x14ac:dyDescent="0.2">
      <c r="B162" s="543"/>
      <c r="C162" s="541"/>
      <c r="D162" s="364"/>
      <c r="E162" s="546"/>
      <c r="F162" s="548"/>
      <c r="G162" s="434"/>
      <c r="H162" s="543"/>
      <c r="I162" s="541"/>
      <c r="J162" s="364"/>
      <c r="K162" s="543"/>
      <c r="L162" s="541"/>
      <c r="M162" s="364"/>
      <c r="N162" s="546"/>
      <c r="O162" s="548"/>
      <c r="P162" s="434"/>
      <c r="Q162" s="546"/>
      <c r="R162" s="548"/>
      <c r="S162" s="434"/>
    </row>
    <row r="163" spans="2:19" ht="9" customHeight="1" x14ac:dyDescent="0.2">
      <c r="B163" s="543"/>
      <c r="C163" s="541"/>
      <c r="D163" s="364" t="str">
        <f>'１０月'!AK71</f>
        <v>鏡が丘交流①</v>
      </c>
      <c r="E163" s="546"/>
      <c r="F163" s="548"/>
      <c r="G163" s="434"/>
      <c r="H163" s="543"/>
      <c r="I163" s="541"/>
      <c r="J163" s="364"/>
      <c r="K163" s="543"/>
      <c r="L163" s="541"/>
      <c r="M163" s="364"/>
      <c r="N163" s="546"/>
      <c r="O163" s="548"/>
      <c r="P163" s="434"/>
      <c r="Q163" s="547"/>
      <c r="R163" s="549"/>
      <c r="S163" s="435"/>
    </row>
    <row r="164" spans="2:19" ht="9" customHeight="1" x14ac:dyDescent="0.2">
      <c r="B164" s="540">
        <v>23</v>
      </c>
      <c r="C164" s="540" t="str">
        <f>設定!I74</f>
        <v>木</v>
      </c>
      <c r="D164" s="363"/>
      <c r="E164" s="545">
        <v>23</v>
      </c>
      <c r="F164" s="545" t="str">
        <f>設定!J74</f>
        <v>日</v>
      </c>
      <c r="G164" s="433" t="str">
        <f>'１１月'!AK72</f>
        <v>勤労感謝の日</v>
      </c>
      <c r="H164" s="540">
        <v>23</v>
      </c>
      <c r="I164" s="540" t="str">
        <f>設定!K74</f>
        <v>火</v>
      </c>
      <c r="J164" s="363" t="str">
        <f>'１２月'!AK72</f>
        <v>成績処理週間【5校時　特別日課】</v>
      </c>
      <c r="K164" s="540">
        <v>23</v>
      </c>
      <c r="L164" s="540" t="str">
        <f>設定!L74</f>
        <v>金</v>
      </c>
      <c r="M164" s="363"/>
      <c r="N164" s="545">
        <v>23</v>
      </c>
      <c r="O164" s="545" t="str">
        <f>設定!M74</f>
        <v>月</v>
      </c>
      <c r="P164" s="433" t="str">
        <f>'２月'!AK72</f>
        <v>天皇誕生日</v>
      </c>
      <c r="Q164" s="543">
        <v>23</v>
      </c>
      <c r="R164" s="543" t="str">
        <f>設定!N74</f>
        <v>月</v>
      </c>
      <c r="S164" s="364"/>
    </row>
    <row r="165" spans="2:19" ht="9" customHeight="1" x14ac:dyDescent="0.2">
      <c r="B165" s="543"/>
      <c r="C165" s="541"/>
      <c r="D165" s="364"/>
      <c r="E165" s="546"/>
      <c r="F165" s="548"/>
      <c r="G165" s="434"/>
      <c r="H165" s="543"/>
      <c r="I165" s="541"/>
      <c r="J165" s="364" t="str">
        <f>'１２月'!AK73</f>
        <v xml:space="preserve">学級の日【あんしんアンケート】 </v>
      </c>
      <c r="K165" s="543"/>
      <c r="L165" s="541"/>
      <c r="M165" s="364"/>
      <c r="N165" s="546"/>
      <c r="O165" s="548"/>
      <c r="P165" s="434"/>
      <c r="Q165" s="543"/>
      <c r="R165" s="541"/>
      <c r="S165" s="364"/>
    </row>
    <row r="166" spans="2:19" ht="9" customHeight="1" x14ac:dyDescent="0.2">
      <c r="B166" s="544"/>
      <c r="C166" s="542"/>
      <c r="D166" s="368"/>
      <c r="E166" s="547"/>
      <c r="F166" s="549"/>
      <c r="G166" s="435"/>
      <c r="H166" s="544"/>
      <c r="I166" s="542"/>
      <c r="J166" s="368"/>
      <c r="K166" s="544"/>
      <c r="L166" s="542"/>
      <c r="M166" s="368"/>
      <c r="N166" s="547"/>
      <c r="O166" s="549"/>
      <c r="P166" s="435"/>
      <c r="Q166" s="544"/>
      <c r="R166" s="542"/>
      <c r="S166" s="368"/>
    </row>
    <row r="167" spans="2:19" ht="9" customHeight="1" x14ac:dyDescent="0.2">
      <c r="B167" s="543">
        <v>24</v>
      </c>
      <c r="C167" s="543" t="str">
        <f>設定!I77</f>
        <v>金</v>
      </c>
      <c r="D167" s="364" t="str">
        <f>'１０月'!AK75</f>
        <v>★６校時日課スタート</v>
      </c>
      <c r="E167" s="546">
        <v>24</v>
      </c>
      <c r="F167" s="546" t="str">
        <f>設定!J77</f>
        <v>月</v>
      </c>
      <c r="G167" s="434" t="str">
        <f>'１１月'!AK75</f>
        <v>振替休日</v>
      </c>
      <c r="H167" s="543">
        <v>24</v>
      </c>
      <c r="I167" s="543" t="str">
        <f>設定!K77</f>
        <v>水</v>
      </c>
      <c r="J167" s="364" t="str">
        <f>'１２月'!AK75</f>
        <v>成績処理週間【5校時　特別日課】</v>
      </c>
      <c r="K167" s="546">
        <v>24</v>
      </c>
      <c r="L167" s="546" t="str">
        <f>設定!L77</f>
        <v>土</v>
      </c>
      <c r="M167" s="434"/>
      <c r="N167" s="543">
        <v>24</v>
      </c>
      <c r="O167" s="543" t="str">
        <f>設定!M77</f>
        <v>火</v>
      </c>
      <c r="P167" s="364" t="str">
        <f>'２月'!AK75</f>
        <v>学級の日【あんしんアンケート】</v>
      </c>
      <c r="Q167" s="543">
        <v>24</v>
      </c>
      <c r="R167" s="543" t="str">
        <f>設定!N77</f>
        <v>火</v>
      </c>
      <c r="S167" s="364"/>
    </row>
    <row r="168" spans="2:19" ht="9" customHeight="1" x14ac:dyDescent="0.2">
      <c r="B168" s="543"/>
      <c r="C168" s="541"/>
      <c r="D168" s="364" t="str">
        <f>'１０月'!AK76</f>
        <v>鏡が丘交流（４年）</v>
      </c>
      <c r="E168" s="546"/>
      <c r="F168" s="548"/>
      <c r="G168" s="434"/>
      <c r="H168" s="543"/>
      <c r="I168" s="541"/>
      <c r="J168" s="364"/>
      <c r="K168" s="546"/>
      <c r="L168" s="548"/>
      <c r="M168" s="434"/>
      <c r="N168" s="543"/>
      <c r="O168" s="541"/>
      <c r="P168" s="364"/>
      <c r="Q168" s="543"/>
      <c r="R168" s="541"/>
      <c r="S168" s="364"/>
    </row>
    <row r="169" spans="2:19" ht="9" customHeight="1" x14ac:dyDescent="0.2">
      <c r="B169" s="543"/>
      <c r="C169" s="541"/>
      <c r="D169" s="364"/>
      <c r="E169" s="546"/>
      <c r="F169" s="548"/>
      <c r="G169" s="434"/>
      <c r="H169" s="543"/>
      <c r="I169" s="541"/>
      <c r="J169" s="364"/>
      <c r="K169" s="546"/>
      <c r="L169" s="548"/>
      <c r="M169" s="434"/>
      <c r="N169" s="543"/>
      <c r="O169" s="541"/>
      <c r="P169" s="364"/>
      <c r="Q169" s="543"/>
      <c r="R169" s="541"/>
      <c r="S169" s="364"/>
    </row>
    <row r="170" spans="2:19" ht="9" customHeight="1" x14ac:dyDescent="0.2">
      <c r="B170" s="545">
        <v>25</v>
      </c>
      <c r="C170" s="545" t="str">
        <f>設定!I80</f>
        <v>土</v>
      </c>
      <c r="D170" s="433" t="str">
        <f>'１０月'!AK78</f>
        <v>てだこまつり</v>
      </c>
      <c r="E170" s="540">
        <v>25</v>
      </c>
      <c r="F170" s="540" t="str">
        <f>設定!J80</f>
        <v>火</v>
      </c>
      <c r="G170" s="363" t="str">
        <f>'１１月'!AK78</f>
        <v>教育相談①　※特別日課</v>
      </c>
      <c r="H170" s="540">
        <v>25</v>
      </c>
      <c r="I170" s="540" t="str">
        <f>設定!K80</f>
        <v>木</v>
      </c>
      <c r="J170" s="363" t="str">
        <f>'１２月'!AK78</f>
        <v>2学期終業式（給食有）※４校時日課</v>
      </c>
      <c r="K170" s="545">
        <v>25</v>
      </c>
      <c r="L170" s="545" t="str">
        <f>設定!L80</f>
        <v>日</v>
      </c>
      <c r="M170" s="433"/>
      <c r="N170" s="540">
        <v>25</v>
      </c>
      <c r="O170" s="540" t="str">
        <f>設定!M80</f>
        <v>水</v>
      </c>
      <c r="P170" s="363" t="str">
        <f>'２月'!AK78</f>
        <v>委員会活動（６校時）</v>
      </c>
      <c r="Q170" s="540">
        <v>25</v>
      </c>
      <c r="R170" s="540" t="str">
        <f>設定!N80</f>
        <v>水</v>
      </c>
      <c r="S170" s="363"/>
    </row>
    <row r="171" spans="2:19" ht="9" customHeight="1" x14ac:dyDescent="0.2">
      <c r="B171" s="546"/>
      <c r="C171" s="548"/>
      <c r="D171" s="434"/>
      <c r="E171" s="543"/>
      <c r="F171" s="541"/>
      <c r="G171" s="364" t="str">
        <f>'１１月'!AK79</f>
        <v>学級の日【あんしんアンケート】</v>
      </c>
      <c r="H171" s="543"/>
      <c r="I171" s="541"/>
      <c r="J171" s="364"/>
      <c r="K171" s="546"/>
      <c r="L171" s="548"/>
      <c r="M171" s="434"/>
      <c r="N171" s="543"/>
      <c r="O171" s="541"/>
      <c r="P171" s="364" t="str">
        <f>'２月'!AK79</f>
        <v>第３回　学校保健員会　１５：４５～</v>
      </c>
      <c r="Q171" s="543"/>
      <c r="R171" s="541"/>
      <c r="S171" s="364"/>
    </row>
    <row r="172" spans="2:19" ht="9" customHeight="1" x14ac:dyDescent="0.2">
      <c r="B172" s="547"/>
      <c r="C172" s="549"/>
      <c r="D172" s="435"/>
      <c r="E172" s="544"/>
      <c r="F172" s="542"/>
      <c r="G172" s="368"/>
      <c r="H172" s="544"/>
      <c r="I172" s="542"/>
      <c r="J172" s="368"/>
      <c r="K172" s="547"/>
      <c r="L172" s="549"/>
      <c r="M172" s="435"/>
      <c r="N172" s="544"/>
      <c r="O172" s="542"/>
      <c r="P172" s="368" t="str">
        <f>'２月'!AK80</f>
        <v>★部活動連絡会　１８：００～</v>
      </c>
      <c r="Q172" s="544"/>
      <c r="R172" s="542"/>
      <c r="S172" s="368"/>
    </row>
    <row r="173" spans="2:19" ht="9" customHeight="1" x14ac:dyDescent="0.2">
      <c r="B173" s="546">
        <v>26</v>
      </c>
      <c r="C173" s="546" t="str">
        <f>設定!I83</f>
        <v>日</v>
      </c>
      <c r="D173" s="434" t="str">
        <f>'１０月'!AK81</f>
        <v>てだこまつり</v>
      </c>
      <c r="E173" s="543">
        <v>26</v>
      </c>
      <c r="F173" s="543" t="str">
        <f>設定!J83</f>
        <v>水</v>
      </c>
      <c r="G173" s="364" t="str">
        <f>'１１月'!AK81</f>
        <v>教育相談②　※特別日課</v>
      </c>
      <c r="H173" s="543">
        <v>26</v>
      </c>
      <c r="I173" s="543" t="str">
        <f>設定!K83</f>
        <v>金</v>
      </c>
      <c r="J173" s="364"/>
      <c r="K173" s="543">
        <v>26</v>
      </c>
      <c r="L173" s="543" t="str">
        <f>設定!L83</f>
        <v>月</v>
      </c>
      <c r="M173" s="364"/>
      <c r="N173" s="543">
        <v>26</v>
      </c>
      <c r="O173" s="543" t="str">
        <f>設定!M83</f>
        <v>木</v>
      </c>
      <c r="P173" s="364" t="str">
        <f>'２月'!AK81</f>
        <v>６年生を送る会（１校時）</v>
      </c>
      <c r="Q173" s="543">
        <v>26</v>
      </c>
      <c r="R173" s="543" t="str">
        <f>設定!N83</f>
        <v>木</v>
      </c>
      <c r="S173" s="364"/>
    </row>
    <row r="174" spans="2:19" ht="9" customHeight="1" x14ac:dyDescent="0.2">
      <c r="B174" s="546"/>
      <c r="C174" s="548"/>
      <c r="D174" s="434" t="str">
        <f>'１０月'!AK82</f>
        <v>運動会予備日</v>
      </c>
      <c r="E174" s="543"/>
      <c r="F174" s="541"/>
      <c r="G174" s="364"/>
      <c r="H174" s="543"/>
      <c r="I174" s="541"/>
      <c r="J174" s="364"/>
      <c r="K174" s="543"/>
      <c r="L174" s="541"/>
      <c r="M174" s="364" t="str">
        <f>'１月'!AK82</f>
        <v>小中連携の日②</v>
      </c>
      <c r="N174" s="543"/>
      <c r="O174" s="541"/>
      <c r="P174" s="364"/>
      <c r="Q174" s="543"/>
      <c r="R174" s="541"/>
      <c r="S174" s="364"/>
    </row>
    <row r="175" spans="2:19" ht="9" customHeight="1" x14ac:dyDescent="0.2">
      <c r="B175" s="546"/>
      <c r="C175" s="548"/>
      <c r="D175" s="434"/>
      <c r="E175" s="543"/>
      <c r="F175" s="541"/>
      <c r="G175" s="364"/>
      <c r="H175" s="543"/>
      <c r="I175" s="541"/>
      <c r="J175" s="364"/>
      <c r="K175" s="543"/>
      <c r="L175" s="541"/>
      <c r="M175" s="364"/>
      <c r="N175" s="543"/>
      <c r="O175" s="541"/>
      <c r="P175" s="364"/>
      <c r="Q175" s="543"/>
      <c r="R175" s="541"/>
      <c r="S175" s="364"/>
    </row>
    <row r="176" spans="2:19" ht="9" customHeight="1" x14ac:dyDescent="0.2">
      <c r="B176" s="540">
        <v>27</v>
      </c>
      <c r="C176" s="540" t="str">
        <f>設定!I86</f>
        <v>月</v>
      </c>
      <c r="D176" s="363"/>
      <c r="E176" s="540">
        <v>27</v>
      </c>
      <c r="F176" s="540" t="str">
        <f>設定!J86</f>
        <v>木</v>
      </c>
      <c r="G176" s="363" t="str">
        <f>'１１月'!AK84</f>
        <v>教育相談③　※特別日課</v>
      </c>
      <c r="H176" s="545">
        <v>27</v>
      </c>
      <c r="I176" s="545" t="str">
        <f>設定!K86</f>
        <v>土</v>
      </c>
      <c r="J176" s="433"/>
      <c r="K176" s="540">
        <v>27</v>
      </c>
      <c r="L176" s="540" t="str">
        <f>設定!L86</f>
        <v>火</v>
      </c>
      <c r="M176" s="363" t="str">
        <f>'１月'!AK84</f>
        <v>学級の日【あんしんアンケート】</v>
      </c>
      <c r="N176" s="540">
        <v>27</v>
      </c>
      <c r="O176" s="540" t="str">
        <f>設定!M86</f>
        <v>金</v>
      </c>
      <c r="P176" s="363"/>
      <c r="Q176" s="540">
        <v>27</v>
      </c>
      <c r="R176" s="540" t="str">
        <f>設定!N86</f>
        <v>金</v>
      </c>
      <c r="S176" s="363"/>
    </row>
    <row r="177" spans="2:19" ht="9" customHeight="1" x14ac:dyDescent="0.2">
      <c r="B177" s="543"/>
      <c r="C177" s="541"/>
      <c r="D177" s="364"/>
      <c r="E177" s="543"/>
      <c r="F177" s="541"/>
      <c r="G177" s="364" t="str">
        <f>'１１月'!AK85</f>
        <v>授業参観日【平日②】</v>
      </c>
      <c r="H177" s="546"/>
      <c r="I177" s="548"/>
      <c r="J177" s="434"/>
      <c r="K177" s="543"/>
      <c r="L177" s="541"/>
      <c r="M177" s="364"/>
      <c r="N177" s="543"/>
      <c r="O177" s="541"/>
      <c r="P177" s="364"/>
      <c r="Q177" s="543"/>
      <c r="R177" s="541"/>
      <c r="S177" s="364"/>
    </row>
    <row r="178" spans="2:19" ht="9" customHeight="1" x14ac:dyDescent="0.2">
      <c r="B178" s="544"/>
      <c r="C178" s="542"/>
      <c r="D178" s="372"/>
      <c r="E178" s="544"/>
      <c r="F178" s="542"/>
      <c r="G178" s="368"/>
      <c r="H178" s="547"/>
      <c r="I178" s="549"/>
      <c r="J178" s="435"/>
      <c r="K178" s="544"/>
      <c r="L178" s="542"/>
      <c r="M178" s="368"/>
      <c r="N178" s="544"/>
      <c r="O178" s="542"/>
      <c r="P178" s="368"/>
      <c r="Q178" s="544"/>
      <c r="R178" s="542"/>
      <c r="S178" s="368"/>
    </row>
    <row r="179" spans="2:19" ht="9" customHeight="1" x14ac:dyDescent="0.2">
      <c r="B179" s="543">
        <v>28</v>
      </c>
      <c r="C179" s="543" t="str">
        <f>設定!I89</f>
        <v>火</v>
      </c>
      <c r="D179" s="364" t="str">
        <f>'１０月'!AK87</f>
        <v>学級の日【あんしんアンケート】</v>
      </c>
      <c r="E179" s="543">
        <v>28</v>
      </c>
      <c r="F179" s="543" t="str">
        <f>設定!J89</f>
        <v>金</v>
      </c>
      <c r="G179" s="364" t="str">
        <f>'１１月'!AK87</f>
        <v>教育相談④　※特別日課　★６校時日課</v>
      </c>
      <c r="H179" s="546">
        <v>28</v>
      </c>
      <c r="I179" s="546" t="str">
        <f>設定!K89</f>
        <v>日</v>
      </c>
      <c r="J179" s="434"/>
      <c r="K179" s="543">
        <v>28</v>
      </c>
      <c r="L179" s="543" t="str">
        <f>設定!L89</f>
        <v>水</v>
      </c>
      <c r="M179" s="364"/>
      <c r="N179" s="546">
        <v>28</v>
      </c>
      <c r="O179" s="546" t="str">
        <f>設定!M89</f>
        <v>土</v>
      </c>
      <c r="P179" s="434"/>
      <c r="Q179" s="546">
        <v>28</v>
      </c>
      <c r="R179" s="546" t="str">
        <f>設定!N89</f>
        <v>土</v>
      </c>
      <c r="S179" s="434"/>
    </row>
    <row r="180" spans="2:19" ht="9" customHeight="1" x14ac:dyDescent="0.2">
      <c r="B180" s="543"/>
      <c r="C180" s="541"/>
      <c r="D180" s="364"/>
      <c r="E180" s="543"/>
      <c r="F180" s="541"/>
      <c r="G180" s="364"/>
      <c r="H180" s="546"/>
      <c r="I180" s="548"/>
      <c r="J180" s="434"/>
      <c r="K180" s="543"/>
      <c r="L180" s="541"/>
      <c r="M180" s="364"/>
      <c r="N180" s="546"/>
      <c r="O180" s="548"/>
      <c r="P180" s="434"/>
      <c r="Q180" s="546"/>
      <c r="R180" s="548"/>
      <c r="S180" s="434"/>
    </row>
    <row r="181" spans="2:19" ht="9" customHeight="1" x14ac:dyDescent="0.2">
      <c r="B181" s="543"/>
      <c r="C181" s="541"/>
      <c r="D181" s="364"/>
      <c r="E181" s="543"/>
      <c r="F181" s="541"/>
      <c r="G181" s="364"/>
      <c r="H181" s="546"/>
      <c r="I181" s="548"/>
      <c r="J181" s="434"/>
      <c r="K181" s="543"/>
      <c r="L181" s="541"/>
      <c r="M181" s="364"/>
      <c r="N181" s="547"/>
      <c r="O181" s="549"/>
      <c r="P181" s="434"/>
      <c r="Q181" s="546"/>
      <c r="R181" s="548"/>
      <c r="S181" s="434"/>
    </row>
    <row r="182" spans="2:19" ht="9" customHeight="1" x14ac:dyDescent="0.2">
      <c r="B182" s="540">
        <v>29</v>
      </c>
      <c r="C182" s="540" t="str">
        <f>設定!I92</f>
        <v>水</v>
      </c>
      <c r="D182" s="363" t="str">
        <f>'１０月'!AK90</f>
        <v>委員会活動（６校時）</v>
      </c>
      <c r="E182" s="545">
        <v>29</v>
      </c>
      <c r="F182" s="545" t="str">
        <f>設定!J92</f>
        <v>土</v>
      </c>
      <c r="G182" s="433"/>
      <c r="H182" s="545">
        <v>29</v>
      </c>
      <c r="I182" s="545" t="str">
        <f>設定!K92</f>
        <v>月</v>
      </c>
      <c r="J182" s="433"/>
      <c r="K182" s="540">
        <v>29</v>
      </c>
      <c r="L182" s="540" t="str">
        <f>設定!L92</f>
        <v>木</v>
      </c>
      <c r="M182" s="363"/>
      <c r="N182" s="540"/>
      <c r="O182" s="540"/>
      <c r="P182" s="363"/>
      <c r="Q182" s="545">
        <v>29</v>
      </c>
      <c r="R182" s="545" t="str">
        <f>設定!N92</f>
        <v>日</v>
      </c>
      <c r="S182" s="433"/>
    </row>
    <row r="183" spans="2:19" ht="9" customHeight="1" x14ac:dyDescent="0.2">
      <c r="B183" s="543"/>
      <c r="C183" s="541"/>
      <c r="D183" s="364"/>
      <c r="E183" s="546"/>
      <c r="F183" s="548"/>
      <c r="G183" s="434"/>
      <c r="H183" s="546"/>
      <c r="I183" s="548"/>
      <c r="J183" s="434"/>
      <c r="K183" s="543"/>
      <c r="L183" s="541"/>
      <c r="M183" s="364"/>
      <c r="N183" s="543"/>
      <c r="O183" s="541"/>
      <c r="P183" s="364"/>
      <c r="Q183" s="546"/>
      <c r="R183" s="548"/>
      <c r="S183" s="434"/>
    </row>
    <row r="184" spans="2:19" ht="9" customHeight="1" x14ac:dyDescent="0.2">
      <c r="B184" s="544"/>
      <c r="C184" s="542"/>
      <c r="D184" s="368"/>
      <c r="E184" s="547"/>
      <c r="F184" s="549"/>
      <c r="G184" s="435"/>
      <c r="H184" s="547"/>
      <c r="I184" s="549"/>
      <c r="J184" s="435"/>
      <c r="K184" s="544"/>
      <c r="L184" s="542"/>
      <c r="M184" s="368"/>
      <c r="N184" s="544"/>
      <c r="O184" s="542"/>
      <c r="P184" s="368"/>
      <c r="Q184" s="547"/>
      <c r="R184" s="549"/>
      <c r="S184" s="435"/>
    </row>
    <row r="185" spans="2:19" ht="9" customHeight="1" x14ac:dyDescent="0.2">
      <c r="B185" s="543">
        <v>30</v>
      </c>
      <c r="C185" s="543" t="str">
        <f>設定!I95</f>
        <v>木</v>
      </c>
      <c r="D185" s="364"/>
      <c r="E185" s="546">
        <v>30</v>
      </c>
      <c r="F185" s="546" t="str">
        <f>設定!J95</f>
        <v>日</v>
      </c>
      <c r="G185" s="434"/>
      <c r="H185" s="546">
        <v>30</v>
      </c>
      <c r="I185" s="546" t="str">
        <f>設定!K95</f>
        <v>火</v>
      </c>
      <c r="J185" s="434"/>
      <c r="K185" s="543">
        <v>30</v>
      </c>
      <c r="L185" s="543" t="str">
        <f>設定!L95</f>
        <v>金</v>
      </c>
      <c r="M185" s="364"/>
      <c r="N185" s="540"/>
      <c r="O185" s="540"/>
      <c r="P185" s="363"/>
      <c r="Q185" s="543">
        <v>30</v>
      </c>
      <c r="R185" s="543" t="str">
        <f>設定!N95</f>
        <v>月</v>
      </c>
      <c r="S185" s="364"/>
    </row>
    <row r="186" spans="2:19" ht="9" customHeight="1" x14ac:dyDescent="0.2">
      <c r="B186" s="543"/>
      <c r="C186" s="541"/>
      <c r="D186" s="364"/>
      <c r="E186" s="546"/>
      <c r="F186" s="548"/>
      <c r="G186" s="434"/>
      <c r="H186" s="546"/>
      <c r="I186" s="548"/>
      <c r="J186" s="434"/>
      <c r="K186" s="543"/>
      <c r="L186" s="541"/>
      <c r="M186" s="364"/>
      <c r="N186" s="543"/>
      <c r="O186" s="541"/>
      <c r="P186" s="364"/>
      <c r="Q186" s="543"/>
      <c r="R186" s="541"/>
      <c r="S186" s="364"/>
    </row>
    <row r="187" spans="2:19" ht="9" customHeight="1" x14ac:dyDescent="0.2">
      <c r="B187" s="543"/>
      <c r="C187" s="541"/>
      <c r="D187" s="364"/>
      <c r="E187" s="547"/>
      <c r="F187" s="549"/>
      <c r="G187" s="435"/>
      <c r="H187" s="546"/>
      <c r="I187" s="548"/>
      <c r="J187" s="434"/>
      <c r="K187" s="543"/>
      <c r="L187" s="541"/>
      <c r="M187" s="364"/>
      <c r="N187" s="544"/>
      <c r="O187" s="542"/>
      <c r="P187" s="368"/>
      <c r="Q187" s="543"/>
      <c r="R187" s="541"/>
      <c r="S187" s="364"/>
    </row>
    <row r="188" spans="2:19" ht="9" customHeight="1" x14ac:dyDescent="0.2">
      <c r="B188" s="540">
        <v>31</v>
      </c>
      <c r="C188" s="540" t="str">
        <f>設定!I98</f>
        <v>金</v>
      </c>
      <c r="D188" s="363" t="str">
        <f>'１０月'!AK96</f>
        <v>★６校時日課</v>
      </c>
      <c r="E188" s="540"/>
      <c r="F188" s="540"/>
      <c r="G188" s="363"/>
      <c r="H188" s="545">
        <v>31</v>
      </c>
      <c r="I188" s="545" t="str">
        <f>設定!K98</f>
        <v>水</v>
      </c>
      <c r="J188" s="433" t="str">
        <f>'１２月'!AK96</f>
        <v>大晦日</v>
      </c>
      <c r="K188" s="545">
        <v>31</v>
      </c>
      <c r="L188" s="545" t="str">
        <f>設定!L98</f>
        <v>土</v>
      </c>
      <c r="M188" s="433"/>
      <c r="N188" s="540"/>
      <c r="O188" s="540"/>
      <c r="P188" s="363"/>
      <c r="Q188" s="540">
        <v>31</v>
      </c>
      <c r="R188" s="540" t="str">
        <f>設定!N98</f>
        <v>火</v>
      </c>
      <c r="S188" s="363"/>
    </row>
    <row r="189" spans="2:19" ht="9" customHeight="1" x14ac:dyDescent="0.2">
      <c r="B189" s="543"/>
      <c r="C189" s="541"/>
      <c r="D189" s="364"/>
      <c r="E189" s="543"/>
      <c r="F189" s="541"/>
      <c r="G189" s="364"/>
      <c r="H189" s="546"/>
      <c r="I189" s="548"/>
      <c r="J189" s="434"/>
      <c r="K189" s="546"/>
      <c r="L189" s="548"/>
      <c r="M189" s="434"/>
      <c r="N189" s="543"/>
      <c r="O189" s="541"/>
      <c r="P189" s="364"/>
      <c r="Q189" s="543"/>
      <c r="R189" s="541"/>
      <c r="S189" s="364"/>
    </row>
    <row r="190" spans="2:19" ht="9" customHeight="1" x14ac:dyDescent="0.2">
      <c r="B190" s="544"/>
      <c r="C190" s="542"/>
      <c r="D190" s="368"/>
      <c r="E190" s="544"/>
      <c r="F190" s="542"/>
      <c r="G190" s="373"/>
      <c r="H190" s="547"/>
      <c r="I190" s="549"/>
      <c r="J190" s="435"/>
      <c r="K190" s="547"/>
      <c r="L190" s="549"/>
      <c r="M190" s="435"/>
      <c r="N190" s="544"/>
      <c r="O190" s="542"/>
      <c r="P190" s="373"/>
      <c r="Q190" s="544"/>
      <c r="R190" s="542"/>
      <c r="S190" s="368"/>
    </row>
    <row r="191" spans="2:19" x14ac:dyDescent="0.2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 x14ac:dyDescent="0.2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 x14ac:dyDescent="0.2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 x14ac:dyDescent="0.2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 x14ac:dyDescent="0.2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</sheetData>
  <mergeCells count="759">
    <mergeCell ref="E1:F1"/>
    <mergeCell ref="P96:S96"/>
    <mergeCell ref="Q90:Q92"/>
    <mergeCell ref="R90:R92"/>
    <mergeCell ref="Q93:Q95"/>
    <mergeCell ref="R93:R95"/>
    <mergeCell ref="Q81:Q83"/>
    <mergeCell ref="R81:R83"/>
    <mergeCell ref="Q84:Q86"/>
    <mergeCell ref="R84:R86"/>
    <mergeCell ref="Q87:Q89"/>
    <mergeCell ref="R87:R89"/>
    <mergeCell ref="Q72:Q74"/>
    <mergeCell ref="R72:R74"/>
    <mergeCell ref="Q75:Q77"/>
    <mergeCell ref="R75:R77"/>
    <mergeCell ref="Q78:Q80"/>
    <mergeCell ref="R78:R80"/>
    <mergeCell ref="Q63:Q65"/>
    <mergeCell ref="R63:R65"/>
    <mergeCell ref="Q66:Q68"/>
    <mergeCell ref="R66:R68"/>
    <mergeCell ref="Q69:Q71"/>
    <mergeCell ref="R69:R71"/>
    <mergeCell ref="Q54:Q56"/>
    <mergeCell ref="R54:R56"/>
    <mergeCell ref="Q57:Q59"/>
    <mergeCell ref="R57:R59"/>
    <mergeCell ref="Q60:Q62"/>
    <mergeCell ref="R60:R62"/>
    <mergeCell ref="Q45:Q47"/>
    <mergeCell ref="R45:R47"/>
    <mergeCell ref="Q48:Q50"/>
    <mergeCell ref="R48:R50"/>
    <mergeCell ref="Q51:Q53"/>
    <mergeCell ref="R51:R53"/>
    <mergeCell ref="Q36:Q38"/>
    <mergeCell ref="R36:R38"/>
    <mergeCell ref="Q39:Q41"/>
    <mergeCell ref="R39:R41"/>
    <mergeCell ref="Q42:Q44"/>
    <mergeCell ref="R42:R44"/>
    <mergeCell ref="Q27:Q29"/>
    <mergeCell ref="R27:R29"/>
    <mergeCell ref="Q30:Q32"/>
    <mergeCell ref="R30:R32"/>
    <mergeCell ref="Q33:Q35"/>
    <mergeCell ref="R33:R35"/>
    <mergeCell ref="R18:R20"/>
    <mergeCell ref="Q21:Q23"/>
    <mergeCell ref="R21:R23"/>
    <mergeCell ref="Q24:Q26"/>
    <mergeCell ref="R24:R26"/>
    <mergeCell ref="N90:N92"/>
    <mergeCell ref="O90:O92"/>
    <mergeCell ref="N93:N95"/>
    <mergeCell ref="O93:O95"/>
    <mergeCell ref="Q18:Q20"/>
    <mergeCell ref="N81:N83"/>
    <mergeCell ref="O81:O83"/>
    <mergeCell ref="N84:N86"/>
    <mergeCell ref="O84:O86"/>
    <mergeCell ref="N87:N89"/>
    <mergeCell ref="O87:O89"/>
    <mergeCell ref="N72:N74"/>
    <mergeCell ref="O72:O74"/>
    <mergeCell ref="N75:N77"/>
    <mergeCell ref="O75:O77"/>
    <mergeCell ref="N78:N80"/>
    <mergeCell ref="O78:O80"/>
    <mergeCell ref="N63:N65"/>
    <mergeCell ref="O63:O65"/>
    <mergeCell ref="Q3:Q5"/>
    <mergeCell ref="R3:R5"/>
    <mergeCell ref="Q6:Q8"/>
    <mergeCell ref="R6:R8"/>
    <mergeCell ref="Q9:Q11"/>
    <mergeCell ref="R9:R11"/>
    <mergeCell ref="Q12:Q14"/>
    <mergeCell ref="R12:R14"/>
    <mergeCell ref="Q15:Q17"/>
    <mergeCell ref="R15:R17"/>
    <mergeCell ref="N66:N68"/>
    <mergeCell ref="O66:O68"/>
    <mergeCell ref="N69:N71"/>
    <mergeCell ref="O69:O71"/>
    <mergeCell ref="N54:N56"/>
    <mergeCell ref="O54:O56"/>
    <mergeCell ref="N57:N59"/>
    <mergeCell ref="O57:O59"/>
    <mergeCell ref="N60:N62"/>
    <mergeCell ref="O60:O62"/>
    <mergeCell ref="N45:N47"/>
    <mergeCell ref="O45:O47"/>
    <mergeCell ref="N48:N50"/>
    <mergeCell ref="O48:O50"/>
    <mergeCell ref="N51:N53"/>
    <mergeCell ref="O51:O53"/>
    <mergeCell ref="N36:N38"/>
    <mergeCell ref="O36:O38"/>
    <mergeCell ref="N39:N41"/>
    <mergeCell ref="O39:O41"/>
    <mergeCell ref="N42:N44"/>
    <mergeCell ref="O42:O44"/>
    <mergeCell ref="N27:N29"/>
    <mergeCell ref="O27:O29"/>
    <mergeCell ref="N30:N32"/>
    <mergeCell ref="O30:O32"/>
    <mergeCell ref="N33:N35"/>
    <mergeCell ref="O33:O35"/>
    <mergeCell ref="O18:O20"/>
    <mergeCell ref="N21:N23"/>
    <mergeCell ref="O21:O23"/>
    <mergeCell ref="N24:N26"/>
    <mergeCell ref="O24:O26"/>
    <mergeCell ref="K90:K92"/>
    <mergeCell ref="L90:L92"/>
    <mergeCell ref="K93:K95"/>
    <mergeCell ref="L93:L95"/>
    <mergeCell ref="N3:N5"/>
    <mergeCell ref="O3:O5"/>
    <mergeCell ref="N6:N8"/>
    <mergeCell ref="O6:O8"/>
    <mergeCell ref="N9:N11"/>
    <mergeCell ref="O9:O11"/>
    <mergeCell ref="N12:N14"/>
    <mergeCell ref="O12:O14"/>
    <mergeCell ref="N15:N17"/>
    <mergeCell ref="O15:O17"/>
    <mergeCell ref="N18:N20"/>
    <mergeCell ref="K81:K83"/>
    <mergeCell ref="L81:L83"/>
    <mergeCell ref="K84:K86"/>
    <mergeCell ref="L84:L86"/>
    <mergeCell ref="K87:K89"/>
    <mergeCell ref="L87:L89"/>
    <mergeCell ref="K72:K74"/>
    <mergeCell ref="L72:L74"/>
    <mergeCell ref="K75:K77"/>
    <mergeCell ref="L75:L77"/>
    <mergeCell ref="K78:K80"/>
    <mergeCell ref="L78:L80"/>
    <mergeCell ref="K63:K65"/>
    <mergeCell ref="L63:L65"/>
    <mergeCell ref="K66:K68"/>
    <mergeCell ref="L66:L68"/>
    <mergeCell ref="K69:K71"/>
    <mergeCell ref="L69:L71"/>
    <mergeCell ref="K54:K56"/>
    <mergeCell ref="L54:L56"/>
    <mergeCell ref="K57:K59"/>
    <mergeCell ref="L57:L59"/>
    <mergeCell ref="K60:K62"/>
    <mergeCell ref="L60:L62"/>
    <mergeCell ref="K45:K47"/>
    <mergeCell ref="L45:L47"/>
    <mergeCell ref="K48:K50"/>
    <mergeCell ref="L48:L50"/>
    <mergeCell ref="K51:K53"/>
    <mergeCell ref="L51:L53"/>
    <mergeCell ref="K36:K38"/>
    <mergeCell ref="L36:L38"/>
    <mergeCell ref="K39:K41"/>
    <mergeCell ref="L39:L41"/>
    <mergeCell ref="K42:K44"/>
    <mergeCell ref="L42:L44"/>
    <mergeCell ref="K27:K29"/>
    <mergeCell ref="L27:L29"/>
    <mergeCell ref="K30:K32"/>
    <mergeCell ref="L30:L32"/>
    <mergeCell ref="K33:K35"/>
    <mergeCell ref="L33:L35"/>
    <mergeCell ref="L18:L20"/>
    <mergeCell ref="K21:K23"/>
    <mergeCell ref="L21:L23"/>
    <mergeCell ref="K24:K26"/>
    <mergeCell ref="L24:L26"/>
    <mergeCell ref="H90:H92"/>
    <mergeCell ref="I90:I92"/>
    <mergeCell ref="H93:H95"/>
    <mergeCell ref="I93:I95"/>
    <mergeCell ref="K18:K20"/>
    <mergeCell ref="H81:H83"/>
    <mergeCell ref="I81:I83"/>
    <mergeCell ref="H84:H86"/>
    <mergeCell ref="I84:I86"/>
    <mergeCell ref="H87:H89"/>
    <mergeCell ref="I87:I89"/>
    <mergeCell ref="H72:H74"/>
    <mergeCell ref="I72:I74"/>
    <mergeCell ref="H75:H77"/>
    <mergeCell ref="I75:I77"/>
    <mergeCell ref="H78:H80"/>
    <mergeCell ref="I78:I80"/>
    <mergeCell ref="H63:H65"/>
    <mergeCell ref="I63:I65"/>
    <mergeCell ref="K3:K5"/>
    <mergeCell ref="L3:L5"/>
    <mergeCell ref="K6:K8"/>
    <mergeCell ref="L6:L8"/>
    <mergeCell ref="K9:K11"/>
    <mergeCell ref="L9:L11"/>
    <mergeCell ref="K12:K14"/>
    <mergeCell ref="L12:L14"/>
    <mergeCell ref="K15:K17"/>
    <mergeCell ref="L15:L17"/>
    <mergeCell ref="H66:H68"/>
    <mergeCell ref="I66:I68"/>
    <mergeCell ref="H69:H71"/>
    <mergeCell ref="I69:I71"/>
    <mergeCell ref="H54:H56"/>
    <mergeCell ref="I54:I56"/>
    <mergeCell ref="H57:H59"/>
    <mergeCell ref="I57:I59"/>
    <mergeCell ref="H60:H62"/>
    <mergeCell ref="I60:I62"/>
    <mergeCell ref="H45:H47"/>
    <mergeCell ref="I45:I47"/>
    <mergeCell ref="H48:H50"/>
    <mergeCell ref="I48:I50"/>
    <mergeCell ref="H51:H53"/>
    <mergeCell ref="I51:I53"/>
    <mergeCell ref="H36:H38"/>
    <mergeCell ref="I36:I38"/>
    <mergeCell ref="H39:H41"/>
    <mergeCell ref="I39:I41"/>
    <mergeCell ref="H42:H44"/>
    <mergeCell ref="I42:I44"/>
    <mergeCell ref="H27:H29"/>
    <mergeCell ref="I27:I29"/>
    <mergeCell ref="H30:H32"/>
    <mergeCell ref="I30:I32"/>
    <mergeCell ref="H33:H35"/>
    <mergeCell ref="I33:I35"/>
    <mergeCell ref="I18:I20"/>
    <mergeCell ref="H21:H23"/>
    <mergeCell ref="I21:I23"/>
    <mergeCell ref="H24:H26"/>
    <mergeCell ref="I24:I26"/>
    <mergeCell ref="E90:E92"/>
    <mergeCell ref="F90:F92"/>
    <mergeCell ref="E93:E95"/>
    <mergeCell ref="F93:F95"/>
    <mergeCell ref="H3:H5"/>
    <mergeCell ref="I3:I5"/>
    <mergeCell ref="H6:H8"/>
    <mergeCell ref="I6:I8"/>
    <mergeCell ref="H9:H11"/>
    <mergeCell ref="I9:I11"/>
    <mergeCell ref="H12:H14"/>
    <mergeCell ref="I12:I14"/>
    <mergeCell ref="H15:H17"/>
    <mergeCell ref="I15:I17"/>
    <mergeCell ref="H18:H20"/>
    <mergeCell ref="E81:E83"/>
    <mergeCell ref="F81:F83"/>
    <mergeCell ref="E84:E86"/>
    <mergeCell ref="F84:F86"/>
    <mergeCell ref="E87:E89"/>
    <mergeCell ref="F87:F89"/>
    <mergeCell ref="E72:E74"/>
    <mergeCell ref="F72:F74"/>
    <mergeCell ref="E75:E77"/>
    <mergeCell ref="F75:F77"/>
    <mergeCell ref="E78:E80"/>
    <mergeCell ref="F78:F80"/>
    <mergeCell ref="E63:E65"/>
    <mergeCell ref="F63:F65"/>
    <mergeCell ref="E66:E68"/>
    <mergeCell ref="F66:F68"/>
    <mergeCell ref="E69:E71"/>
    <mergeCell ref="F69:F71"/>
    <mergeCell ref="E54:E56"/>
    <mergeCell ref="F54:F56"/>
    <mergeCell ref="E57:E59"/>
    <mergeCell ref="F57:F59"/>
    <mergeCell ref="E60:E62"/>
    <mergeCell ref="F60:F62"/>
    <mergeCell ref="E45:E47"/>
    <mergeCell ref="F45:F47"/>
    <mergeCell ref="E48:E50"/>
    <mergeCell ref="F48:F50"/>
    <mergeCell ref="E51:E53"/>
    <mergeCell ref="F51:F53"/>
    <mergeCell ref="E36:E38"/>
    <mergeCell ref="F36:F38"/>
    <mergeCell ref="E39:E41"/>
    <mergeCell ref="F39:F41"/>
    <mergeCell ref="E42:E44"/>
    <mergeCell ref="F42:F44"/>
    <mergeCell ref="E27:E29"/>
    <mergeCell ref="F27:F29"/>
    <mergeCell ref="E30:E32"/>
    <mergeCell ref="F30:F32"/>
    <mergeCell ref="E33:E35"/>
    <mergeCell ref="F33:F35"/>
    <mergeCell ref="E18:E20"/>
    <mergeCell ref="F18:F20"/>
    <mergeCell ref="E21:E23"/>
    <mergeCell ref="F21:F23"/>
    <mergeCell ref="E24:E26"/>
    <mergeCell ref="F24:F26"/>
    <mergeCell ref="E9:E11"/>
    <mergeCell ref="F9:F11"/>
    <mergeCell ref="E12:E14"/>
    <mergeCell ref="F12:F14"/>
    <mergeCell ref="E15:E17"/>
    <mergeCell ref="F15:F17"/>
    <mergeCell ref="E3:E5"/>
    <mergeCell ref="F3:F5"/>
    <mergeCell ref="E6:E8"/>
    <mergeCell ref="F6:F8"/>
    <mergeCell ref="B3:B5"/>
    <mergeCell ref="B6:B8"/>
    <mergeCell ref="B9:B11"/>
    <mergeCell ref="B12:B14"/>
    <mergeCell ref="B15:B17"/>
    <mergeCell ref="C18:C20"/>
    <mergeCell ref="C21:C23"/>
    <mergeCell ref="B18:B20"/>
    <mergeCell ref="B21:B23"/>
    <mergeCell ref="B24:B26"/>
    <mergeCell ref="C3:C5"/>
    <mergeCell ref="C6:C8"/>
    <mergeCell ref="C9:C11"/>
    <mergeCell ref="C12:C14"/>
    <mergeCell ref="C15:C17"/>
    <mergeCell ref="B51:B53"/>
    <mergeCell ref="C51:C53"/>
    <mergeCell ref="C24:C26"/>
    <mergeCell ref="C27:C29"/>
    <mergeCell ref="C30:C32"/>
    <mergeCell ref="C33:C35"/>
    <mergeCell ref="C36:C38"/>
    <mergeCell ref="C39:C41"/>
    <mergeCell ref="B36:B38"/>
    <mergeCell ref="B39:B41"/>
    <mergeCell ref="B42:B44"/>
    <mergeCell ref="B27:B29"/>
    <mergeCell ref="B30:B32"/>
    <mergeCell ref="B33:B35"/>
    <mergeCell ref="C42:C44"/>
    <mergeCell ref="B45:B47"/>
    <mergeCell ref="C45:C47"/>
    <mergeCell ref="B48:B50"/>
    <mergeCell ref="C48:C50"/>
    <mergeCell ref="B57:B59"/>
    <mergeCell ref="C57:C59"/>
    <mergeCell ref="B60:B62"/>
    <mergeCell ref="C60:C62"/>
    <mergeCell ref="C78:C80"/>
    <mergeCell ref="B63:B65"/>
    <mergeCell ref="C63:C65"/>
    <mergeCell ref="B66:B68"/>
    <mergeCell ref="C66:C68"/>
    <mergeCell ref="B69:B71"/>
    <mergeCell ref="C69:C71"/>
    <mergeCell ref="B72:B74"/>
    <mergeCell ref="C72:C74"/>
    <mergeCell ref="B75:B77"/>
    <mergeCell ref="C75:C77"/>
    <mergeCell ref="B78:B80"/>
    <mergeCell ref="B2:D2"/>
    <mergeCell ref="E2:G2"/>
    <mergeCell ref="H2:J2"/>
    <mergeCell ref="K2:M2"/>
    <mergeCell ref="N2:P2"/>
    <mergeCell ref="Q2:S2"/>
    <mergeCell ref="B97:D97"/>
    <mergeCell ref="E97:G97"/>
    <mergeCell ref="H97:J97"/>
    <mergeCell ref="K97:M97"/>
    <mergeCell ref="N97:P97"/>
    <mergeCell ref="Q97:S97"/>
    <mergeCell ref="B90:B92"/>
    <mergeCell ref="C90:C92"/>
    <mergeCell ref="B93:B95"/>
    <mergeCell ref="C93:C95"/>
    <mergeCell ref="B81:B83"/>
    <mergeCell ref="C81:C83"/>
    <mergeCell ref="B84:B86"/>
    <mergeCell ref="C84:C86"/>
    <mergeCell ref="B87:B89"/>
    <mergeCell ref="C87:C89"/>
    <mergeCell ref="B54:B56"/>
    <mergeCell ref="C54:C56"/>
    <mergeCell ref="O98:O100"/>
    <mergeCell ref="Q98:Q100"/>
    <mergeCell ref="R98:R100"/>
    <mergeCell ref="B101:B103"/>
    <mergeCell ref="C101:C103"/>
    <mergeCell ref="E101:E103"/>
    <mergeCell ref="F101:F103"/>
    <mergeCell ref="H101:H103"/>
    <mergeCell ref="I101:I103"/>
    <mergeCell ref="K101:K103"/>
    <mergeCell ref="L101:L103"/>
    <mergeCell ref="N101:N103"/>
    <mergeCell ref="O101:O103"/>
    <mergeCell ref="Q101:Q103"/>
    <mergeCell ref="R101:R103"/>
    <mergeCell ref="B98:B100"/>
    <mergeCell ref="C98:C100"/>
    <mergeCell ref="E98:E100"/>
    <mergeCell ref="F98:F100"/>
    <mergeCell ref="H98:H100"/>
    <mergeCell ref="I98:I100"/>
    <mergeCell ref="K98:K100"/>
    <mergeCell ref="L98:L100"/>
    <mergeCell ref="N98:N100"/>
    <mergeCell ref="O104:O106"/>
    <mergeCell ref="Q104:Q106"/>
    <mergeCell ref="R104:R106"/>
    <mergeCell ref="B107:B109"/>
    <mergeCell ref="C107:C109"/>
    <mergeCell ref="E107:E109"/>
    <mergeCell ref="F107:F109"/>
    <mergeCell ref="H107:H109"/>
    <mergeCell ref="I107:I109"/>
    <mergeCell ref="K107:K109"/>
    <mergeCell ref="L107:L109"/>
    <mergeCell ref="N107:N109"/>
    <mergeCell ref="O107:O109"/>
    <mergeCell ref="Q107:Q109"/>
    <mergeCell ref="R107:R109"/>
    <mergeCell ref="B104:B106"/>
    <mergeCell ref="C104:C106"/>
    <mergeCell ref="E104:E106"/>
    <mergeCell ref="F104:F106"/>
    <mergeCell ref="H104:H106"/>
    <mergeCell ref="I104:I106"/>
    <mergeCell ref="K104:K106"/>
    <mergeCell ref="L104:L106"/>
    <mergeCell ref="N104:N106"/>
    <mergeCell ref="O110:O112"/>
    <mergeCell ref="Q110:Q112"/>
    <mergeCell ref="R110:R112"/>
    <mergeCell ref="B113:B115"/>
    <mergeCell ref="C113:C115"/>
    <mergeCell ref="E113:E115"/>
    <mergeCell ref="F113:F115"/>
    <mergeCell ref="H113:H115"/>
    <mergeCell ref="I113:I115"/>
    <mergeCell ref="K113:K115"/>
    <mergeCell ref="L113:L115"/>
    <mergeCell ref="N113:N115"/>
    <mergeCell ref="O113:O115"/>
    <mergeCell ref="Q113:Q115"/>
    <mergeCell ref="R113:R115"/>
    <mergeCell ref="B110:B112"/>
    <mergeCell ref="C110:C112"/>
    <mergeCell ref="E110:E112"/>
    <mergeCell ref="F110:F112"/>
    <mergeCell ref="H110:H112"/>
    <mergeCell ref="I110:I112"/>
    <mergeCell ref="K110:K112"/>
    <mergeCell ref="L110:L112"/>
    <mergeCell ref="N110:N112"/>
    <mergeCell ref="O116:O118"/>
    <mergeCell ref="Q116:Q118"/>
    <mergeCell ref="R116:R118"/>
    <mergeCell ref="B119:B121"/>
    <mergeCell ref="C119:C121"/>
    <mergeCell ref="E119:E121"/>
    <mergeCell ref="F119:F121"/>
    <mergeCell ref="H119:H121"/>
    <mergeCell ref="I119:I121"/>
    <mergeCell ref="K119:K121"/>
    <mergeCell ref="L119:L121"/>
    <mergeCell ref="N119:N121"/>
    <mergeCell ref="O119:O121"/>
    <mergeCell ref="Q119:Q121"/>
    <mergeCell ref="R119:R121"/>
    <mergeCell ref="B116:B118"/>
    <mergeCell ref="C116:C118"/>
    <mergeCell ref="E116:E118"/>
    <mergeCell ref="F116:F118"/>
    <mergeCell ref="H116:H118"/>
    <mergeCell ref="I116:I118"/>
    <mergeCell ref="K116:K118"/>
    <mergeCell ref="L116:L118"/>
    <mergeCell ref="N116:N118"/>
    <mergeCell ref="O122:O124"/>
    <mergeCell ref="Q122:Q124"/>
    <mergeCell ref="R122:R124"/>
    <mergeCell ref="B125:B127"/>
    <mergeCell ref="C125:C127"/>
    <mergeCell ref="E125:E127"/>
    <mergeCell ref="F125:F127"/>
    <mergeCell ref="H125:H127"/>
    <mergeCell ref="I125:I127"/>
    <mergeCell ref="K125:K127"/>
    <mergeCell ref="L125:L127"/>
    <mergeCell ref="N125:N127"/>
    <mergeCell ref="O125:O127"/>
    <mergeCell ref="Q125:Q127"/>
    <mergeCell ref="R125:R127"/>
    <mergeCell ref="B122:B124"/>
    <mergeCell ref="C122:C124"/>
    <mergeCell ref="E122:E124"/>
    <mergeCell ref="F122:F124"/>
    <mergeCell ref="H122:H124"/>
    <mergeCell ref="I122:I124"/>
    <mergeCell ref="K122:K124"/>
    <mergeCell ref="L122:L124"/>
    <mergeCell ref="N122:N124"/>
    <mergeCell ref="O128:O130"/>
    <mergeCell ref="Q128:Q130"/>
    <mergeCell ref="R128:R130"/>
    <mergeCell ref="B131:B133"/>
    <mergeCell ref="C131:C133"/>
    <mergeCell ref="E131:E133"/>
    <mergeCell ref="F131:F133"/>
    <mergeCell ref="H131:H133"/>
    <mergeCell ref="I131:I133"/>
    <mergeCell ref="K131:K133"/>
    <mergeCell ref="L131:L133"/>
    <mergeCell ref="N131:N133"/>
    <mergeCell ref="O131:O133"/>
    <mergeCell ref="Q131:Q133"/>
    <mergeCell ref="R131:R133"/>
    <mergeCell ref="B128:B130"/>
    <mergeCell ref="C128:C130"/>
    <mergeCell ref="E128:E130"/>
    <mergeCell ref="F128:F130"/>
    <mergeCell ref="H128:H130"/>
    <mergeCell ref="I128:I130"/>
    <mergeCell ref="K128:K130"/>
    <mergeCell ref="L128:L130"/>
    <mergeCell ref="N128:N130"/>
    <mergeCell ref="O134:O136"/>
    <mergeCell ref="Q134:Q136"/>
    <mergeCell ref="R134:R136"/>
    <mergeCell ref="B137:B139"/>
    <mergeCell ref="C137:C139"/>
    <mergeCell ref="E137:E139"/>
    <mergeCell ref="F137:F139"/>
    <mergeCell ref="H137:H139"/>
    <mergeCell ref="I137:I139"/>
    <mergeCell ref="K137:K139"/>
    <mergeCell ref="L137:L139"/>
    <mergeCell ref="N137:N139"/>
    <mergeCell ref="O137:O139"/>
    <mergeCell ref="Q137:Q139"/>
    <mergeCell ref="R137:R139"/>
    <mergeCell ref="B134:B136"/>
    <mergeCell ref="C134:C136"/>
    <mergeCell ref="E134:E136"/>
    <mergeCell ref="F134:F136"/>
    <mergeCell ref="H134:H136"/>
    <mergeCell ref="I134:I136"/>
    <mergeCell ref="K134:K136"/>
    <mergeCell ref="L134:L136"/>
    <mergeCell ref="N134:N136"/>
    <mergeCell ref="O140:O142"/>
    <mergeCell ref="Q140:Q142"/>
    <mergeCell ref="R140:R142"/>
    <mergeCell ref="B143:B145"/>
    <mergeCell ref="C143:C145"/>
    <mergeCell ref="E143:E145"/>
    <mergeCell ref="F143:F145"/>
    <mergeCell ref="H143:H145"/>
    <mergeCell ref="I143:I145"/>
    <mergeCell ref="K143:K145"/>
    <mergeCell ref="L143:L145"/>
    <mergeCell ref="N143:N145"/>
    <mergeCell ref="O143:O145"/>
    <mergeCell ref="Q143:Q145"/>
    <mergeCell ref="R143:R145"/>
    <mergeCell ref="B140:B142"/>
    <mergeCell ref="C140:C142"/>
    <mergeCell ref="E140:E142"/>
    <mergeCell ref="F140:F142"/>
    <mergeCell ref="H140:H142"/>
    <mergeCell ref="I140:I142"/>
    <mergeCell ref="K140:K142"/>
    <mergeCell ref="L140:L142"/>
    <mergeCell ref="N140:N142"/>
    <mergeCell ref="O146:O148"/>
    <mergeCell ref="Q146:Q148"/>
    <mergeCell ref="R146:R148"/>
    <mergeCell ref="B149:B151"/>
    <mergeCell ref="C149:C151"/>
    <mergeCell ref="E149:E151"/>
    <mergeCell ref="F149:F151"/>
    <mergeCell ref="H149:H151"/>
    <mergeCell ref="I149:I151"/>
    <mergeCell ref="K149:K151"/>
    <mergeCell ref="L149:L151"/>
    <mergeCell ref="N149:N151"/>
    <mergeCell ref="O149:O151"/>
    <mergeCell ref="Q149:Q151"/>
    <mergeCell ref="R149:R151"/>
    <mergeCell ref="B146:B148"/>
    <mergeCell ref="C146:C148"/>
    <mergeCell ref="E146:E148"/>
    <mergeCell ref="F146:F148"/>
    <mergeCell ref="H146:H148"/>
    <mergeCell ref="I146:I148"/>
    <mergeCell ref="K146:K148"/>
    <mergeCell ref="L146:L148"/>
    <mergeCell ref="N146:N148"/>
    <mergeCell ref="O152:O154"/>
    <mergeCell ref="Q152:Q154"/>
    <mergeCell ref="R152:R154"/>
    <mergeCell ref="B155:B157"/>
    <mergeCell ref="C155:C157"/>
    <mergeCell ref="E155:E157"/>
    <mergeCell ref="F155:F157"/>
    <mergeCell ref="H155:H157"/>
    <mergeCell ref="I155:I157"/>
    <mergeCell ref="K155:K157"/>
    <mergeCell ref="L155:L157"/>
    <mergeCell ref="N155:N157"/>
    <mergeCell ref="O155:O157"/>
    <mergeCell ref="Q155:Q157"/>
    <mergeCell ref="R155:R157"/>
    <mergeCell ref="B152:B154"/>
    <mergeCell ref="C152:C154"/>
    <mergeCell ref="E152:E154"/>
    <mergeCell ref="F152:F154"/>
    <mergeCell ref="H152:H154"/>
    <mergeCell ref="I152:I154"/>
    <mergeCell ref="K152:K154"/>
    <mergeCell ref="L152:L154"/>
    <mergeCell ref="N152:N154"/>
    <mergeCell ref="O158:O160"/>
    <mergeCell ref="Q158:Q160"/>
    <mergeCell ref="R158:R160"/>
    <mergeCell ref="B161:B163"/>
    <mergeCell ref="C161:C163"/>
    <mergeCell ref="E161:E163"/>
    <mergeCell ref="F161:F163"/>
    <mergeCell ref="H161:H163"/>
    <mergeCell ref="I161:I163"/>
    <mergeCell ref="K161:K163"/>
    <mergeCell ref="L161:L163"/>
    <mergeCell ref="N161:N163"/>
    <mergeCell ref="O161:O163"/>
    <mergeCell ref="Q161:Q163"/>
    <mergeCell ref="R161:R163"/>
    <mergeCell ref="B158:B160"/>
    <mergeCell ref="C158:C160"/>
    <mergeCell ref="E158:E160"/>
    <mergeCell ref="F158:F160"/>
    <mergeCell ref="H158:H160"/>
    <mergeCell ref="I158:I160"/>
    <mergeCell ref="K158:K160"/>
    <mergeCell ref="L158:L160"/>
    <mergeCell ref="N158:N160"/>
    <mergeCell ref="O164:O166"/>
    <mergeCell ref="Q164:Q166"/>
    <mergeCell ref="R164:R166"/>
    <mergeCell ref="B167:B169"/>
    <mergeCell ref="C167:C169"/>
    <mergeCell ref="E167:E169"/>
    <mergeCell ref="F167:F169"/>
    <mergeCell ref="H167:H169"/>
    <mergeCell ref="I167:I169"/>
    <mergeCell ref="K167:K169"/>
    <mergeCell ref="L167:L169"/>
    <mergeCell ref="N167:N169"/>
    <mergeCell ref="O167:O169"/>
    <mergeCell ref="Q167:Q169"/>
    <mergeCell ref="R167:R169"/>
    <mergeCell ref="B164:B166"/>
    <mergeCell ref="C164:C166"/>
    <mergeCell ref="E164:E166"/>
    <mergeCell ref="F164:F166"/>
    <mergeCell ref="H164:H166"/>
    <mergeCell ref="I164:I166"/>
    <mergeCell ref="K164:K166"/>
    <mergeCell ref="L164:L166"/>
    <mergeCell ref="N164:N166"/>
    <mergeCell ref="O170:O172"/>
    <mergeCell ref="Q170:Q172"/>
    <mergeCell ref="R170:R172"/>
    <mergeCell ref="B173:B175"/>
    <mergeCell ref="C173:C175"/>
    <mergeCell ref="E173:E175"/>
    <mergeCell ref="F173:F175"/>
    <mergeCell ref="H173:H175"/>
    <mergeCell ref="I173:I175"/>
    <mergeCell ref="K173:K175"/>
    <mergeCell ref="L173:L175"/>
    <mergeCell ref="N173:N175"/>
    <mergeCell ref="O173:O175"/>
    <mergeCell ref="Q173:Q175"/>
    <mergeCell ref="R173:R175"/>
    <mergeCell ref="B170:B172"/>
    <mergeCell ref="C170:C172"/>
    <mergeCell ref="E170:E172"/>
    <mergeCell ref="F170:F172"/>
    <mergeCell ref="H170:H172"/>
    <mergeCell ref="I170:I172"/>
    <mergeCell ref="K170:K172"/>
    <mergeCell ref="L170:L172"/>
    <mergeCell ref="N170:N172"/>
    <mergeCell ref="O176:O178"/>
    <mergeCell ref="Q176:Q178"/>
    <mergeCell ref="R176:R178"/>
    <mergeCell ref="B179:B181"/>
    <mergeCell ref="C179:C181"/>
    <mergeCell ref="E179:E181"/>
    <mergeCell ref="F179:F181"/>
    <mergeCell ref="H179:H181"/>
    <mergeCell ref="I179:I181"/>
    <mergeCell ref="K179:K181"/>
    <mergeCell ref="L179:L181"/>
    <mergeCell ref="N179:N181"/>
    <mergeCell ref="O179:O181"/>
    <mergeCell ref="Q179:Q181"/>
    <mergeCell ref="R179:R181"/>
    <mergeCell ref="B176:B178"/>
    <mergeCell ref="C176:C178"/>
    <mergeCell ref="E176:E178"/>
    <mergeCell ref="F176:F178"/>
    <mergeCell ref="H176:H178"/>
    <mergeCell ref="I176:I178"/>
    <mergeCell ref="K176:K178"/>
    <mergeCell ref="L176:L178"/>
    <mergeCell ref="N176:N178"/>
    <mergeCell ref="L182:L184"/>
    <mergeCell ref="N182:N184"/>
    <mergeCell ref="O182:O184"/>
    <mergeCell ref="Q182:Q184"/>
    <mergeCell ref="R182:R184"/>
    <mergeCell ref="B185:B187"/>
    <mergeCell ref="C185:C187"/>
    <mergeCell ref="E185:E187"/>
    <mergeCell ref="F185:F187"/>
    <mergeCell ref="H185:H187"/>
    <mergeCell ref="I185:I187"/>
    <mergeCell ref="K185:K187"/>
    <mergeCell ref="L185:L187"/>
    <mergeCell ref="G1:S1"/>
    <mergeCell ref="O188:O190"/>
    <mergeCell ref="Q188:Q190"/>
    <mergeCell ref="R188:R190"/>
    <mergeCell ref="B188:B190"/>
    <mergeCell ref="C188:C190"/>
    <mergeCell ref="E188:E190"/>
    <mergeCell ref="F188:F190"/>
    <mergeCell ref="H188:H190"/>
    <mergeCell ref="I188:I190"/>
    <mergeCell ref="K188:K190"/>
    <mergeCell ref="L188:L190"/>
    <mergeCell ref="N188:N190"/>
    <mergeCell ref="N185:N187"/>
    <mergeCell ref="O185:O187"/>
    <mergeCell ref="Q185:Q187"/>
    <mergeCell ref="R185:R187"/>
    <mergeCell ref="B182:B184"/>
    <mergeCell ref="C182:C184"/>
    <mergeCell ref="E182:E184"/>
    <mergeCell ref="F182:F184"/>
    <mergeCell ref="H182:H184"/>
    <mergeCell ref="I182:I184"/>
    <mergeCell ref="K182:K184"/>
  </mergeCells>
  <phoneticPr fontId="1"/>
  <pageMargins left="0.23622047244094491" right="0.23622047244094491" top="0.19685039370078741" bottom="0.19685039370078741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24"/>
  <sheetViews>
    <sheetView topLeftCell="A87" zoomScale="140" zoomScaleNormal="140" workbookViewId="0">
      <selection activeCell="L96" sqref="L96:U96"/>
    </sheetView>
  </sheetViews>
  <sheetFormatPr defaultRowHeight="13.2" x14ac:dyDescent="0.2"/>
  <cols>
    <col min="1" max="2" width="2.6640625" style="299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50" customWidth="1"/>
    <col min="13" max="13" width="3.109375" style="50" customWidth="1"/>
    <col min="14" max="14" width="4.6640625" style="50" customWidth="1"/>
    <col min="15" max="34" width="3.109375" style="50" customWidth="1"/>
    <col min="35" max="35" width="2.6640625" customWidth="1"/>
    <col min="36" max="36" width="3.6640625" style="73" customWidth="1"/>
    <col min="37" max="37" width="12.109375" style="73" customWidth="1"/>
    <col min="38" max="46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23" t="str">
        <f>設定!B2</f>
        <v>令和</v>
      </c>
      <c r="M1" s="384">
        <f>設定!C2</f>
        <v>7</v>
      </c>
      <c r="N1" s="23" t="s">
        <v>11</v>
      </c>
      <c r="O1" s="575" t="s">
        <v>93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2" t="s">
        <v>9</v>
      </c>
      <c r="D2" s="63" t="s">
        <v>36</v>
      </c>
      <c r="E2" s="68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577" t="s">
        <v>34</v>
      </c>
      <c r="M2" s="578"/>
      <c r="N2" s="578"/>
      <c r="O2" s="578"/>
      <c r="P2" s="578"/>
      <c r="Q2" s="578"/>
      <c r="R2" s="578"/>
      <c r="S2" s="578"/>
      <c r="T2" s="578"/>
      <c r="U2" s="579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9" t="s">
        <v>152</v>
      </c>
      <c r="AK2" s="706"/>
    </row>
    <row r="3" spans="1:37" ht="15" customHeight="1" x14ac:dyDescent="0.2">
      <c r="A3" s="300"/>
      <c r="B3" s="300"/>
      <c r="C3" s="583">
        <v>1</v>
      </c>
      <c r="D3" s="584" t="str">
        <f>設定!C8</f>
        <v>火</v>
      </c>
      <c r="E3" s="302" t="s">
        <v>6</v>
      </c>
      <c r="F3" s="129"/>
      <c r="G3" s="130"/>
      <c r="H3" s="130"/>
      <c r="I3" s="130"/>
      <c r="J3" s="130"/>
      <c r="K3" s="131"/>
      <c r="L3" s="585" t="str">
        <f t="shared" ref="L3:L14" si="0">AK3</f>
        <v>職朝　職員初顔合わせ</v>
      </c>
      <c r="M3" s="586"/>
      <c r="N3" s="586"/>
      <c r="O3" s="586"/>
      <c r="P3" s="586"/>
      <c r="Q3" s="586"/>
      <c r="R3" s="586"/>
      <c r="S3" s="586"/>
      <c r="T3" s="586"/>
      <c r="U3" s="587"/>
      <c r="V3" s="588" t="s">
        <v>248</v>
      </c>
      <c r="W3" s="588"/>
      <c r="X3" s="588"/>
      <c r="Y3" s="588"/>
      <c r="Z3" s="588"/>
      <c r="AA3" s="588"/>
      <c r="AB3" s="588"/>
      <c r="AC3" s="588"/>
      <c r="AD3" s="588"/>
      <c r="AE3" s="588"/>
      <c r="AF3" s="589"/>
      <c r="AG3" s="303"/>
      <c r="AH3" s="304"/>
      <c r="AI3" s="71"/>
      <c r="AJ3" s="710">
        <v>1</v>
      </c>
      <c r="AK3" s="305" t="s">
        <v>254</v>
      </c>
    </row>
    <row r="4" spans="1:37" ht="15" customHeight="1" x14ac:dyDescent="0.2">
      <c r="A4" s="300"/>
      <c r="B4" s="300"/>
      <c r="C4" s="487"/>
      <c r="D4" s="494"/>
      <c r="E4" s="306" t="s">
        <v>7</v>
      </c>
      <c r="F4" s="132"/>
      <c r="G4" s="133"/>
      <c r="H4" s="133"/>
      <c r="I4" s="133"/>
      <c r="J4" s="133"/>
      <c r="K4" s="134"/>
      <c r="L4" s="592" t="str">
        <f t="shared" si="0"/>
        <v>職員会議①</v>
      </c>
      <c r="M4" s="593"/>
      <c r="N4" s="593"/>
      <c r="O4" s="593"/>
      <c r="P4" s="593"/>
      <c r="Q4" s="593"/>
      <c r="R4" s="593"/>
      <c r="S4" s="593"/>
      <c r="T4" s="593"/>
      <c r="U4" s="594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1"/>
      <c r="AG4" s="595" t="s">
        <v>488</v>
      </c>
      <c r="AH4" s="596"/>
      <c r="AI4" s="71"/>
      <c r="AJ4" s="711"/>
      <c r="AK4" s="307" t="s">
        <v>255</v>
      </c>
    </row>
    <row r="5" spans="1:37" ht="15" customHeight="1" x14ac:dyDescent="0.2">
      <c r="A5" s="300"/>
      <c r="B5" s="300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600" t="str">
        <f t="shared" si="0"/>
        <v>施設見学　遠足実踏調査</v>
      </c>
      <c r="M5" s="601"/>
      <c r="N5" s="601"/>
      <c r="O5" s="601"/>
      <c r="P5" s="601"/>
      <c r="Q5" s="601"/>
      <c r="R5" s="601"/>
      <c r="S5" s="601"/>
      <c r="T5" s="601"/>
      <c r="U5" s="602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1"/>
      <c r="AG5" s="603" t="s">
        <v>489</v>
      </c>
      <c r="AH5" s="604"/>
      <c r="AI5" s="71"/>
      <c r="AJ5" s="712"/>
      <c r="AK5" s="309" t="s">
        <v>256</v>
      </c>
    </row>
    <row r="6" spans="1:37" ht="15" customHeight="1" x14ac:dyDescent="0.2">
      <c r="A6" s="300"/>
      <c r="B6" s="300"/>
      <c r="C6" s="487">
        <v>2</v>
      </c>
      <c r="D6" s="494" t="str">
        <f>設定!C11</f>
        <v>水</v>
      </c>
      <c r="E6" s="306" t="s">
        <v>6</v>
      </c>
      <c r="F6" s="294"/>
      <c r="G6" s="135"/>
      <c r="H6" s="135"/>
      <c r="I6" s="135"/>
      <c r="J6" s="135"/>
      <c r="K6" s="281"/>
      <c r="L6" s="597" t="str">
        <f t="shared" si="0"/>
        <v>職朝　職員会議②・校内研①(午前)</v>
      </c>
      <c r="M6" s="598"/>
      <c r="N6" s="598"/>
      <c r="O6" s="598"/>
      <c r="P6" s="598"/>
      <c r="Q6" s="598"/>
      <c r="R6" s="598"/>
      <c r="S6" s="598"/>
      <c r="T6" s="598"/>
      <c r="U6" s="599"/>
      <c r="V6" s="590" t="s">
        <v>390</v>
      </c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260</v>
      </c>
    </row>
    <row r="7" spans="1:37" ht="15" customHeight="1" x14ac:dyDescent="0.2">
      <c r="A7" s="300"/>
      <c r="B7" s="300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592" t="str">
        <f t="shared" si="0"/>
        <v>学年会（教材選定等）</v>
      </c>
      <c r="M7" s="593"/>
      <c r="N7" s="593"/>
      <c r="O7" s="593"/>
      <c r="P7" s="593"/>
      <c r="Q7" s="593"/>
      <c r="R7" s="593"/>
      <c r="S7" s="593"/>
      <c r="T7" s="593"/>
      <c r="U7" s="594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 t="s">
        <v>490</v>
      </c>
      <c r="AH7" s="596"/>
      <c r="AI7" s="71"/>
      <c r="AJ7" s="711"/>
      <c r="AK7" s="128" t="s">
        <v>257</v>
      </c>
    </row>
    <row r="8" spans="1:37" ht="15" customHeight="1" x14ac:dyDescent="0.2">
      <c r="A8" s="300"/>
      <c r="B8" s="300"/>
      <c r="C8" s="487"/>
      <c r="D8" s="494"/>
      <c r="E8" s="306" t="s">
        <v>8</v>
      </c>
      <c r="F8" s="294"/>
      <c r="G8" s="135"/>
      <c r="H8" s="135"/>
      <c r="I8" s="135"/>
      <c r="J8" s="135"/>
      <c r="K8" s="281"/>
      <c r="L8" s="600" t="str">
        <f t="shared" si="0"/>
        <v>新年度あいさつ訪問①（沢岻小）16:30～</v>
      </c>
      <c r="M8" s="601"/>
      <c r="N8" s="601"/>
      <c r="O8" s="601"/>
      <c r="P8" s="601"/>
      <c r="Q8" s="601"/>
      <c r="R8" s="601"/>
      <c r="S8" s="601"/>
      <c r="T8" s="601"/>
      <c r="U8" s="602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 t="s">
        <v>491</v>
      </c>
      <c r="AH8" s="604"/>
      <c r="AI8" s="71"/>
      <c r="AJ8" s="712"/>
      <c r="AK8" s="312" t="s">
        <v>368</v>
      </c>
    </row>
    <row r="9" spans="1:37" ht="15" customHeight="1" x14ac:dyDescent="0.2">
      <c r="A9" s="300"/>
      <c r="B9" s="300"/>
      <c r="C9" s="487">
        <v>3</v>
      </c>
      <c r="D9" s="494" t="str">
        <f>設定!C14</f>
        <v>木</v>
      </c>
      <c r="E9" s="306" t="s">
        <v>6</v>
      </c>
      <c r="F9" s="294"/>
      <c r="G9" s="135"/>
      <c r="H9" s="135"/>
      <c r="I9" s="135"/>
      <c r="J9" s="135"/>
      <c r="K9" s="281"/>
      <c r="L9" s="597" t="str">
        <f t="shared" si="0"/>
        <v>職朝　職員会議③・学推（午前）</v>
      </c>
      <c r="M9" s="598"/>
      <c r="N9" s="598"/>
      <c r="O9" s="598"/>
      <c r="P9" s="598"/>
      <c r="Q9" s="598"/>
      <c r="R9" s="598"/>
      <c r="S9" s="598"/>
      <c r="T9" s="598"/>
      <c r="U9" s="599"/>
      <c r="V9" s="590" t="s">
        <v>389</v>
      </c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136" t="s">
        <v>259</v>
      </c>
    </row>
    <row r="10" spans="1:37" ht="15" customHeight="1" x14ac:dyDescent="0.2">
      <c r="A10" s="300"/>
      <c r="B10" s="300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592" t="str">
        <f t="shared" si="0"/>
        <v>拡大特支校内支援委員会（午前）</v>
      </c>
      <c r="M10" s="593"/>
      <c r="N10" s="593"/>
      <c r="O10" s="593"/>
      <c r="P10" s="593"/>
      <c r="Q10" s="593"/>
      <c r="R10" s="593"/>
      <c r="S10" s="593"/>
      <c r="T10" s="593"/>
      <c r="U10" s="594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 t="s">
        <v>265</v>
      </c>
      <c r="AH10" s="596"/>
      <c r="AI10" s="71"/>
      <c r="AJ10" s="711"/>
      <c r="AK10" s="128" t="s">
        <v>258</v>
      </c>
    </row>
    <row r="11" spans="1:37" ht="15" customHeight="1" x14ac:dyDescent="0.2">
      <c r="A11" s="300"/>
      <c r="B11" s="300"/>
      <c r="C11" s="487"/>
      <c r="D11" s="494"/>
      <c r="E11" s="306" t="s">
        <v>8</v>
      </c>
      <c r="F11" s="294"/>
      <c r="G11" s="135"/>
      <c r="H11" s="135"/>
      <c r="I11" s="135"/>
      <c r="J11" s="135"/>
      <c r="K11" s="281"/>
      <c r="L11" s="600" t="str">
        <f t="shared" si="0"/>
        <v>学年会・新年度準備</v>
      </c>
      <c r="M11" s="601"/>
      <c r="N11" s="601"/>
      <c r="O11" s="601"/>
      <c r="P11" s="601"/>
      <c r="Q11" s="601"/>
      <c r="R11" s="601"/>
      <c r="S11" s="601"/>
      <c r="T11" s="601"/>
      <c r="U11" s="602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 t="s">
        <v>266</v>
      </c>
      <c r="AH11" s="604"/>
      <c r="AI11" s="71"/>
      <c r="AJ11" s="712"/>
      <c r="AK11" s="312" t="s">
        <v>261</v>
      </c>
    </row>
    <row r="12" spans="1:37" ht="15" customHeight="1" x14ac:dyDescent="0.2">
      <c r="A12" s="300"/>
      <c r="B12" s="300"/>
      <c r="C12" s="487">
        <v>4</v>
      </c>
      <c r="D12" s="494" t="str">
        <f>設定!C17</f>
        <v>金</v>
      </c>
      <c r="E12" s="306" t="s">
        <v>6</v>
      </c>
      <c r="F12" s="294"/>
      <c r="G12" s="135"/>
      <c r="H12" s="135"/>
      <c r="I12" s="135"/>
      <c r="J12" s="135"/>
      <c r="K12" s="281"/>
      <c r="L12" s="597" t="str">
        <f t="shared" si="0"/>
        <v>職朝　入学式準備（午前）</v>
      </c>
      <c r="M12" s="598"/>
      <c r="N12" s="598"/>
      <c r="O12" s="598"/>
      <c r="P12" s="598"/>
      <c r="Q12" s="598"/>
      <c r="R12" s="598"/>
      <c r="S12" s="598"/>
      <c r="T12" s="598"/>
      <c r="U12" s="599"/>
      <c r="V12" s="590" t="s">
        <v>391</v>
      </c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262</v>
      </c>
    </row>
    <row r="13" spans="1:37" ht="15" customHeight="1" x14ac:dyDescent="0.2">
      <c r="A13" s="300"/>
      <c r="B13" s="300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592" t="str">
        <f t="shared" si="0"/>
        <v>入学式打合せ・学年会・安全点検日</v>
      </c>
      <c r="M13" s="593"/>
      <c r="N13" s="593"/>
      <c r="O13" s="593"/>
      <c r="P13" s="593"/>
      <c r="Q13" s="593"/>
      <c r="R13" s="593"/>
      <c r="S13" s="593"/>
      <c r="T13" s="593"/>
      <c r="U13" s="594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 t="s">
        <v>265</v>
      </c>
      <c r="AH13" s="596"/>
      <c r="AI13" s="71"/>
      <c r="AJ13" s="711"/>
      <c r="AK13" s="128" t="s">
        <v>263</v>
      </c>
    </row>
    <row r="14" spans="1:37" ht="15" customHeight="1" x14ac:dyDescent="0.2">
      <c r="A14" s="300"/>
      <c r="B14" s="300"/>
      <c r="C14" s="487"/>
      <c r="D14" s="494"/>
      <c r="E14" s="306" t="s">
        <v>8</v>
      </c>
      <c r="F14" s="294"/>
      <c r="G14" s="135"/>
      <c r="H14" s="135"/>
      <c r="I14" s="135"/>
      <c r="J14" s="135"/>
      <c r="K14" s="281"/>
      <c r="L14" s="600" t="str">
        <f t="shared" si="0"/>
        <v>学年会・新年度準備</v>
      </c>
      <c r="M14" s="601"/>
      <c r="N14" s="601"/>
      <c r="O14" s="601"/>
      <c r="P14" s="601"/>
      <c r="Q14" s="601"/>
      <c r="R14" s="601"/>
      <c r="S14" s="601"/>
      <c r="T14" s="601"/>
      <c r="U14" s="602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 t="s">
        <v>267</v>
      </c>
      <c r="AH14" s="604"/>
      <c r="AI14" s="71"/>
      <c r="AJ14" s="712"/>
      <c r="AK14" s="312" t="s">
        <v>261</v>
      </c>
    </row>
    <row r="15" spans="1:37" ht="15" customHeight="1" x14ac:dyDescent="0.2">
      <c r="A15" s="300"/>
      <c r="B15" s="300"/>
      <c r="C15" s="605">
        <v>5</v>
      </c>
      <c r="D15" s="606" t="str">
        <f>設定!C20</f>
        <v>土</v>
      </c>
      <c r="E15" s="398" t="s">
        <v>6</v>
      </c>
      <c r="F15" s="401"/>
      <c r="G15" s="402"/>
      <c r="H15" s="402"/>
      <c r="I15" s="402"/>
      <c r="J15" s="402"/>
      <c r="K15" s="403"/>
      <c r="L15" s="607">
        <f t="shared" ref="L15:L49" si="1">AK15</f>
        <v>0</v>
      </c>
      <c r="M15" s="608"/>
      <c r="N15" s="608"/>
      <c r="O15" s="608"/>
      <c r="P15" s="608"/>
      <c r="Q15" s="608"/>
      <c r="R15" s="608"/>
      <c r="S15" s="608"/>
      <c r="T15" s="608"/>
      <c r="U15" s="609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1"/>
      <c r="AG15" s="394"/>
      <c r="AH15" s="399"/>
      <c r="AI15" s="71"/>
      <c r="AJ15" s="710">
        <v>5</v>
      </c>
      <c r="AK15" s="136"/>
    </row>
    <row r="16" spans="1:37" ht="15" customHeight="1" x14ac:dyDescent="0.2">
      <c r="A16" s="300"/>
      <c r="B16" s="300"/>
      <c r="C16" s="605"/>
      <c r="D16" s="606"/>
      <c r="E16" s="398" t="s">
        <v>7</v>
      </c>
      <c r="F16" s="391"/>
      <c r="G16" s="392"/>
      <c r="H16" s="392"/>
      <c r="I16" s="392"/>
      <c r="J16" s="392"/>
      <c r="K16" s="393"/>
      <c r="L16" s="612">
        <f t="shared" si="1"/>
        <v>0</v>
      </c>
      <c r="M16" s="613"/>
      <c r="N16" s="613"/>
      <c r="O16" s="613"/>
      <c r="P16" s="613"/>
      <c r="Q16" s="613"/>
      <c r="R16" s="613"/>
      <c r="S16" s="613"/>
      <c r="T16" s="613"/>
      <c r="U16" s="614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1"/>
      <c r="AG16" s="615"/>
      <c r="AH16" s="616"/>
      <c r="AI16" s="71"/>
      <c r="AJ16" s="711"/>
      <c r="AK16" s="128"/>
    </row>
    <row r="17" spans="1:37" ht="15" customHeight="1" x14ac:dyDescent="0.2">
      <c r="A17" s="300"/>
      <c r="B17" s="300"/>
      <c r="C17" s="605"/>
      <c r="D17" s="606"/>
      <c r="E17" s="405" t="s">
        <v>8</v>
      </c>
      <c r="F17" s="391"/>
      <c r="G17" s="392"/>
      <c r="H17" s="392"/>
      <c r="I17" s="392"/>
      <c r="J17" s="392"/>
      <c r="K17" s="393"/>
      <c r="L17" s="617">
        <f t="shared" si="1"/>
        <v>0</v>
      </c>
      <c r="M17" s="618"/>
      <c r="N17" s="618"/>
      <c r="O17" s="618"/>
      <c r="P17" s="618"/>
      <c r="Q17" s="618"/>
      <c r="R17" s="618"/>
      <c r="S17" s="618"/>
      <c r="T17" s="618"/>
      <c r="U17" s="619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1"/>
      <c r="AG17" s="620"/>
      <c r="AH17" s="621"/>
      <c r="AI17" s="71"/>
      <c r="AJ17" s="712"/>
      <c r="AK17" s="312"/>
    </row>
    <row r="18" spans="1:37" ht="15" customHeight="1" x14ac:dyDescent="0.2">
      <c r="A18" s="300"/>
      <c r="B18" s="300"/>
      <c r="C18" s="605">
        <v>6</v>
      </c>
      <c r="D18" s="606" t="str">
        <f>設定!C23</f>
        <v>日</v>
      </c>
      <c r="E18" s="398" t="s">
        <v>6</v>
      </c>
      <c r="F18" s="391"/>
      <c r="G18" s="392"/>
      <c r="H18" s="392"/>
      <c r="I18" s="392"/>
      <c r="J18" s="392"/>
      <c r="K18" s="393"/>
      <c r="L18" s="607">
        <f t="shared" si="1"/>
        <v>0</v>
      </c>
      <c r="M18" s="608"/>
      <c r="N18" s="608"/>
      <c r="O18" s="608"/>
      <c r="P18" s="608"/>
      <c r="Q18" s="608"/>
      <c r="R18" s="608"/>
      <c r="S18" s="608"/>
      <c r="T18" s="608"/>
      <c r="U18" s="609"/>
      <c r="V18" s="622"/>
      <c r="W18" s="623"/>
      <c r="X18" s="623"/>
      <c r="Y18" s="623"/>
      <c r="Z18" s="623"/>
      <c r="AA18" s="623"/>
      <c r="AB18" s="623"/>
      <c r="AC18" s="623"/>
      <c r="AD18" s="623"/>
      <c r="AE18" s="623"/>
      <c r="AF18" s="624"/>
      <c r="AG18" s="394"/>
      <c r="AH18" s="399"/>
      <c r="AI18" s="71"/>
      <c r="AJ18" s="710">
        <v>6</v>
      </c>
      <c r="AK18" s="136"/>
    </row>
    <row r="19" spans="1:37" ht="15" customHeight="1" x14ac:dyDescent="0.2">
      <c r="A19" s="300"/>
      <c r="B19" s="300"/>
      <c r="C19" s="605"/>
      <c r="D19" s="606"/>
      <c r="E19" s="398" t="s">
        <v>7</v>
      </c>
      <c r="F19" s="391"/>
      <c r="G19" s="392"/>
      <c r="H19" s="392"/>
      <c r="I19" s="392"/>
      <c r="J19" s="392"/>
      <c r="K19" s="393"/>
      <c r="L19" s="612">
        <f t="shared" si="1"/>
        <v>0</v>
      </c>
      <c r="M19" s="613"/>
      <c r="N19" s="613"/>
      <c r="O19" s="613"/>
      <c r="P19" s="613"/>
      <c r="Q19" s="613"/>
      <c r="R19" s="613"/>
      <c r="S19" s="613"/>
      <c r="T19" s="613"/>
      <c r="U19" s="614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4"/>
      <c r="AG19" s="615"/>
      <c r="AH19" s="616"/>
      <c r="AI19" s="71"/>
      <c r="AJ19" s="711"/>
      <c r="AK19" s="128"/>
    </row>
    <row r="20" spans="1:37" ht="15" customHeight="1" x14ac:dyDescent="0.2">
      <c r="A20" s="300"/>
      <c r="B20" s="300"/>
      <c r="C20" s="605"/>
      <c r="D20" s="606"/>
      <c r="E20" s="405" t="s">
        <v>8</v>
      </c>
      <c r="F20" s="391"/>
      <c r="G20" s="392"/>
      <c r="H20" s="392"/>
      <c r="I20" s="392"/>
      <c r="J20" s="392"/>
      <c r="K20" s="393"/>
      <c r="L20" s="625">
        <f t="shared" si="1"/>
        <v>0</v>
      </c>
      <c r="M20" s="626"/>
      <c r="N20" s="626"/>
      <c r="O20" s="626"/>
      <c r="P20" s="626"/>
      <c r="Q20" s="626"/>
      <c r="R20" s="626"/>
      <c r="S20" s="626"/>
      <c r="T20" s="626"/>
      <c r="U20" s="627"/>
      <c r="V20" s="623"/>
      <c r="W20" s="623"/>
      <c r="X20" s="623"/>
      <c r="Y20" s="623"/>
      <c r="Z20" s="623"/>
      <c r="AA20" s="623"/>
      <c r="AB20" s="623"/>
      <c r="AC20" s="623"/>
      <c r="AD20" s="623"/>
      <c r="AE20" s="623"/>
      <c r="AF20" s="624"/>
      <c r="AG20" s="620"/>
      <c r="AH20" s="621"/>
      <c r="AI20" s="71"/>
      <c r="AJ20" s="712"/>
      <c r="AK20" s="312"/>
    </row>
    <row r="21" spans="1:37" ht="15" customHeight="1" x14ac:dyDescent="0.2">
      <c r="A21" s="300"/>
      <c r="B21" s="300"/>
      <c r="C21" s="487">
        <v>7</v>
      </c>
      <c r="D21" s="494" t="str">
        <f>設定!C26</f>
        <v>月</v>
      </c>
      <c r="E21" s="306" t="s">
        <v>6</v>
      </c>
      <c r="F21" s="294"/>
      <c r="G21" s="135"/>
      <c r="H21" s="135"/>
      <c r="I21" s="135"/>
      <c r="J21" s="135"/>
      <c r="K21" s="281"/>
      <c r="L21" s="597" t="str">
        <f t="shared" si="1"/>
        <v>職朝　新年度準備</v>
      </c>
      <c r="M21" s="598"/>
      <c r="N21" s="598"/>
      <c r="O21" s="598"/>
      <c r="P21" s="598"/>
      <c r="Q21" s="598"/>
      <c r="R21" s="598"/>
      <c r="S21" s="598"/>
      <c r="T21" s="598"/>
      <c r="U21" s="599"/>
      <c r="V21" s="590" t="s">
        <v>392</v>
      </c>
      <c r="W21" s="590"/>
      <c r="X21" s="590"/>
      <c r="Y21" s="590"/>
      <c r="Z21" s="590"/>
      <c r="AA21" s="590"/>
      <c r="AB21" s="590"/>
      <c r="AC21" s="590"/>
      <c r="AD21" s="590"/>
      <c r="AE21" s="590"/>
      <c r="AF21" s="591"/>
      <c r="AG21" s="310"/>
      <c r="AH21" s="311"/>
      <c r="AI21" s="71"/>
      <c r="AJ21" s="710">
        <v>7</v>
      </c>
      <c r="AK21" s="136" t="s">
        <v>264</v>
      </c>
    </row>
    <row r="22" spans="1:37" ht="15" customHeight="1" x14ac:dyDescent="0.2">
      <c r="A22" s="300"/>
      <c r="B22" s="300"/>
      <c r="C22" s="487"/>
      <c r="D22" s="494"/>
      <c r="E22" s="306" t="s">
        <v>7</v>
      </c>
      <c r="F22" s="294"/>
      <c r="G22" s="135"/>
      <c r="H22" s="135"/>
      <c r="I22" s="135"/>
      <c r="J22" s="135"/>
      <c r="K22" s="281"/>
      <c r="L22" s="592" t="str">
        <f t="shared" si="1"/>
        <v>★安全点検日</v>
      </c>
      <c r="M22" s="593"/>
      <c r="N22" s="593"/>
      <c r="O22" s="593"/>
      <c r="P22" s="593"/>
      <c r="Q22" s="593"/>
      <c r="R22" s="593"/>
      <c r="S22" s="593"/>
      <c r="T22" s="593"/>
      <c r="U22" s="594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1"/>
      <c r="AG22" s="595" t="s">
        <v>268</v>
      </c>
      <c r="AH22" s="596"/>
      <c r="AI22" s="71"/>
      <c r="AJ22" s="711"/>
      <c r="AK22" s="128" t="s">
        <v>333</v>
      </c>
    </row>
    <row r="23" spans="1:37" ht="15" customHeight="1" x14ac:dyDescent="0.2">
      <c r="A23" s="300"/>
      <c r="B23" s="300"/>
      <c r="C23" s="487"/>
      <c r="D23" s="494"/>
      <c r="E23" s="308" t="s">
        <v>8</v>
      </c>
      <c r="F23" s="294"/>
      <c r="G23" s="135"/>
      <c r="H23" s="135"/>
      <c r="I23" s="135"/>
      <c r="J23" s="135"/>
      <c r="K23" s="281"/>
      <c r="L23" s="600">
        <f t="shared" si="1"/>
        <v>0</v>
      </c>
      <c r="M23" s="601"/>
      <c r="N23" s="601"/>
      <c r="O23" s="601"/>
      <c r="P23" s="601"/>
      <c r="Q23" s="601"/>
      <c r="R23" s="601"/>
      <c r="S23" s="601"/>
      <c r="T23" s="601"/>
      <c r="U23" s="602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1"/>
      <c r="AG23" s="603"/>
      <c r="AH23" s="604"/>
      <c r="AI23" s="71"/>
      <c r="AJ23" s="712"/>
      <c r="AK23" s="312"/>
    </row>
    <row r="24" spans="1:37" ht="15" customHeight="1" x14ac:dyDescent="0.2">
      <c r="A24" s="300"/>
      <c r="B24" s="300"/>
      <c r="C24" s="487">
        <v>8</v>
      </c>
      <c r="D24" s="494" t="str">
        <f>設定!C29</f>
        <v>火</v>
      </c>
      <c r="E24" s="306" t="s">
        <v>6</v>
      </c>
      <c r="F24" s="294"/>
      <c r="G24" s="135"/>
      <c r="H24" s="135"/>
      <c r="I24" s="135"/>
      <c r="J24" s="135"/>
      <c r="K24" s="281"/>
      <c r="L24" s="597" t="str">
        <f t="shared" si="1"/>
        <v>職朝　新年度準備</v>
      </c>
      <c r="M24" s="598"/>
      <c r="N24" s="598"/>
      <c r="O24" s="598"/>
      <c r="P24" s="598"/>
      <c r="Q24" s="598"/>
      <c r="R24" s="598"/>
      <c r="S24" s="598"/>
      <c r="T24" s="598"/>
      <c r="U24" s="599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3"/>
      <c r="AH24" s="314"/>
      <c r="AI24" s="71"/>
      <c r="AJ24" s="710">
        <v>8</v>
      </c>
      <c r="AK24" s="136" t="s">
        <v>264</v>
      </c>
    </row>
    <row r="25" spans="1:37" ht="15" customHeight="1" x14ac:dyDescent="0.2">
      <c r="A25" s="300"/>
      <c r="B25" s="300"/>
      <c r="C25" s="487"/>
      <c r="D25" s="494"/>
      <c r="E25" s="306" t="s">
        <v>7</v>
      </c>
      <c r="F25" s="294"/>
      <c r="G25" s="135"/>
      <c r="H25" s="135"/>
      <c r="I25" s="135"/>
      <c r="J25" s="135"/>
      <c r="K25" s="281"/>
      <c r="L25" s="592">
        <f t="shared" si="1"/>
        <v>0</v>
      </c>
      <c r="M25" s="593"/>
      <c r="N25" s="593"/>
      <c r="O25" s="593"/>
      <c r="P25" s="593"/>
      <c r="Q25" s="593"/>
      <c r="R25" s="593"/>
      <c r="S25" s="593"/>
      <c r="T25" s="593"/>
      <c r="U25" s="594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 t="s">
        <v>269</v>
      </c>
      <c r="AH25" s="596"/>
      <c r="AI25" s="71"/>
      <c r="AJ25" s="711"/>
      <c r="AK25" s="128"/>
    </row>
    <row r="26" spans="1:37" ht="15" customHeight="1" x14ac:dyDescent="0.2">
      <c r="A26" s="300"/>
      <c r="B26" s="300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600">
        <f t="shared" si="1"/>
        <v>0</v>
      </c>
      <c r="M26" s="601"/>
      <c r="N26" s="601"/>
      <c r="O26" s="601"/>
      <c r="P26" s="601"/>
      <c r="Q26" s="601"/>
      <c r="R26" s="601"/>
      <c r="S26" s="601"/>
      <c r="T26" s="601"/>
      <c r="U26" s="602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00"/>
      <c r="B27" s="300"/>
      <c r="C27" s="628">
        <v>9</v>
      </c>
      <c r="D27" s="629" t="str">
        <f>設定!C32</f>
        <v>水</v>
      </c>
      <c r="E27" s="318" t="s">
        <v>6</v>
      </c>
      <c r="F27" s="132"/>
      <c r="G27" s="133">
        <v>3</v>
      </c>
      <c r="H27" s="133">
        <v>3</v>
      </c>
      <c r="I27" s="133">
        <v>3</v>
      </c>
      <c r="J27" s="133">
        <v>3</v>
      </c>
      <c r="K27" s="134">
        <v>2</v>
      </c>
      <c r="L27" s="592" t="str">
        <f t="shared" si="1"/>
        <v>新任式・始業式(儀式１)　　※４校時日課</v>
      </c>
      <c r="M27" s="593"/>
      <c r="N27" s="593"/>
      <c r="O27" s="593"/>
      <c r="P27" s="593"/>
      <c r="Q27" s="593"/>
      <c r="R27" s="593"/>
      <c r="S27" s="593"/>
      <c r="T27" s="593"/>
      <c r="U27" s="594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F27" s="631"/>
      <c r="AG27" s="310"/>
      <c r="AH27" s="311"/>
      <c r="AI27" s="71"/>
      <c r="AJ27" s="711">
        <v>9</v>
      </c>
      <c r="AK27" s="128" t="s">
        <v>233</v>
      </c>
    </row>
    <row r="28" spans="1:37" ht="15" customHeight="1" x14ac:dyDescent="0.2">
      <c r="A28" s="300">
        <v>1</v>
      </c>
      <c r="B28" s="300"/>
      <c r="C28" s="487"/>
      <c r="D28" s="494"/>
      <c r="E28" s="306" t="s">
        <v>7</v>
      </c>
      <c r="F28" s="294"/>
      <c r="G28" s="135">
        <v>1</v>
      </c>
      <c r="H28" s="135">
        <v>1</v>
      </c>
      <c r="I28" s="135">
        <v>1</v>
      </c>
      <c r="J28" s="135">
        <v>1</v>
      </c>
      <c r="K28" s="281">
        <v>2</v>
      </c>
      <c r="L28" s="592" t="str">
        <f t="shared" si="1"/>
        <v>入学式会場設営（６年　勤労①）</v>
      </c>
      <c r="M28" s="593"/>
      <c r="N28" s="593"/>
      <c r="O28" s="593"/>
      <c r="P28" s="593"/>
      <c r="Q28" s="593"/>
      <c r="R28" s="593"/>
      <c r="S28" s="593"/>
      <c r="T28" s="593"/>
      <c r="U28" s="594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 t="s">
        <v>270</v>
      </c>
      <c r="AH28" s="596"/>
      <c r="AI28" s="71"/>
      <c r="AJ28" s="711"/>
      <c r="AK28" s="128" t="s">
        <v>236</v>
      </c>
    </row>
    <row r="29" spans="1:37" ht="15" customHeight="1" x14ac:dyDescent="0.2">
      <c r="A29" s="300"/>
      <c r="B29" s="300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600">
        <f t="shared" si="1"/>
        <v>0</v>
      </c>
      <c r="M29" s="601"/>
      <c r="N29" s="601"/>
      <c r="O29" s="601"/>
      <c r="P29" s="601"/>
      <c r="Q29" s="601"/>
      <c r="R29" s="601"/>
      <c r="S29" s="601"/>
      <c r="T29" s="601"/>
      <c r="U29" s="602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00"/>
      <c r="B30" s="300"/>
      <c r="C30" s="487">
        <v>10</v>
      </c>
      <c r="D30" s="494" t="str">
        <f>設定!C35</f>
        <v>木</v>
      </c>
      <c r="E30" s="306" t="s">
        <v>6</v>
      </c>
      <c r="F30" s="294">
        <v>1</v>
      </c>
      <c r="G30" s="135">
        <v>5</v>
      </c>
      <c r="H30" s="135">
        <v>5</v>
      </c>
      <c r="I30" s="135">
        <v>5</v>
      </c>
      <c r="J30" s="135">
        <v>4</v>
      </c>
      <c r="K30" s="281">
        <v>5</v>
      </c>
      <c r="L30" s="632" t="str">
        <f t="shared" si="1"/>
        <v>入学式　１年（儀式①学活①）※５校時日課</v>
      </c>
      <c r="M30" s="633"/>
      <c r="N30" s="633"/>
      <c r="O30" s="633"/>
      <c r="P30" s="633"/>
      <c r="Q30" s="633"/>
      <c r="R30" s="633"/>
      <c r="S30" s="633"/>
      <c r="T30" s="633"/>
      <c r="U30" s="634"/>
      <c r="V30" s="590" t="s">
        <v>393</v>
      </c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235</v>
      </c>
    </row>
    <row r="31" spans="1:37" ht="15" customHeight="1" x14ac:dyDescent="0.2">
      <c r="A31" s="300">
        <v>1</v>
      </c>
      <c r="B31" s="300"/>
      <c r="C31" s="487"/>
      <c r="D31" s="494"/>
      <c r="E31" s="306" t="s">
        <v>7</v>
      </c>
      <c r="F31" s="294">
        <v>1</v>
      </c>
      <c r="G31" s="135"/>
      <c r="H31" s="135"/>
      <c r="I31" s="135"/>
      <c r="J31" s="135">
        <v>1</v>
      </c>
      <c r="K31" s="281"/>
      <c r="L31" s="592" t="str">
        <f t="shared" si="1"/>
        <v>入学式片付け（５年　勤労①）</v>
      </c>
      <c r="M31" s="593"/>
      <c r="N31" s="593"/>
      <c r="O31" s="593"/>
      <c r="P31" s="593"/>
      <c r="Q31" s="593"/>
      <c r="R31" s="593"/>
      <c r="S31" s="593"/>
      <c r="T31" s="593"/>
      <c r="U31" s="594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 t="s">
        <v>271</v>
      </c>
      <c r="AH31" s="596"/>
      <c r="AI31" s="71"/>
      <c r="AJ31" s="711"/>
      <c r="AK31" s="128" t="s">
        <v>234</v>
      </c>
    </row>
    <row r="32" spans="1:37" ht="15" customHeight="1" x14ac:dyDescent="0.2">
      <c r="A32" s="300"/>
      <c r="B32" s="300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600">
        <f t="shared" si="1"/>
        <v>0</v>
      </c>
      <c r="M32" s="601"/>
      <c r="N32" s="601"/>
      <c r="O32" s="601"/>
      <c r="P32" s="601"/>
      <c r="Q32" s="601"/>
      <c r="R32" s="601"/>
      <c r="S32" s="601"/>
      <c r="T32" s="601"/>
      <c r="U32" s="602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00"/>
      <c r="B33" s="300"/>
      <c r="C33" s="487">
        <v>11</v>
      </c>
      <c r="D33" s="494" t="str">
        <f>設定!C38</f>
        <v>金</v>
      </c>
      <c r="E33" s="306" t="s">
        <v>6</v>
      </c>
      <c r="F33" s="294">
        <v>4</v>
      </c>
      <c r="G33" s="135">
        <v>5</v>
      </c>
      <c r="H33" s="135">
        <v>5</v>
      </c>
      <c r="I33" s="135">
        <v>5</v>
      </c>
      <c r="J33" s="135">
        <v>5</v>
      </c>
      <c r="K33" s="281">
        <v>4</v>
      </c>
      <c r="L33" s="597" t="str">
        <f t="shared" si="1"/>
        <v>1年生給食開始　4校時日課～５／１６（金）</v>
      </c>
      <c r="M33" s="598"/>
      <c r="N33" s="598"/>
      <c r="O33" s="598"/>
      <c r="P33" s="598"/>
      <c r="Q33" s="598"/>
      <c r="R33" s="598"/>
      <c r="S33" s="598"/>
      <c r="T33" s="598"/>
      <c r="U33" s="599"/>
      <c r="V33" s="590" t="s">
        <v>394</v>
      </c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  <c r="AG33" s="310"/>
      <c r="AH33" s="311"/>
      <c r="AI33" s="71"/>
      <c r="AJ33" s="710">
        <v>11</v>
      </c>
      <c r="AK33" s="136" t="s">
        <v>273</v>
      </c>
    </row>
    <row r="34" spans="1:37" ht="15" customHeight="1" x14ac:dyDescent="0.2">
      <c r="A34" s="300">
        <v>1</v>
      </c>
      <c r="B34" s="300"/>
      <c r="C34" s="487"/>
      <c r="D34" s="494"/>
      <c r="E34" s="306" t="s">
        <v>7</v>
      </c>
      <c r="F34" s="294"/>
      <c r="G34" s="135"/>
      <c r="H34" s="135"/>
      <c r="I34" s="135"/>
      <c r="J34" s="135"/>
      <c r="K34" s="281">
        <v>1</v>
      </c>
      <c r="L34" s="592" t="str">
        <f t="shared" si="1"/>
        <v>委員会活動①【委員会発足式】※6校時</v>
      </c>
      <c r="M34" s="593"/>
      <c r="N34" s="593"/>
      <c r="O34" s="593"/>
      <c r="P34" s="593"/>
      <c r="Q34" s="593"/>
      <c r="R34" s="593"/>
      <c r="S34" s="593"/>
      <c r="T34" s="593"/>
      <c r="U34" s="594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1"/>
      <c r="AG34" s="595" t="s">
        <v>272</v>
      </c>
      <c r="AH34" s="596"/>
      <c r="AI34" s="71"/>
      <c r="AJ34" s="711"/>
      <c r="AK34" s="128" t="s">
        <v>306</v>
      </c>
    </row>
    <row r="35" spans="1:37" ht="15" customHeight="1" x14ac:dyDescent="0.2">
      <c r="A35" s="300"/>
      <c r="B35" s="300"/>
      <c r="C35" s="487"/>
      <c r="D35" s="494"/>
      <c r="E35" s="308" t="s">
        <v>8</v>
      </c>
      <c r="F35" s="294"/>
      <c r="G35" s="135"/>
      <c r="H35" s="135"/>
      <c r="I35" s="135"/>
      <c r="J35" s="135"/>
      <c r="K35" s="281"/>
      <c r="L35" s="600" t="str">
        <f t="shared" si="1"/>
        <v>身体測定（6年）※健・安①　学年会</v>
      </c>
      <c r="M35" s="601"/>
      <c r="N35" s="601"/>
      <c r="O35" s="601"/>
      <c r="P35" s="601"/>
      <c r="Q35" s="601"/>
      <c r="R35" s="601"/>
      <c r="S35" s="601"/>
      <c r="T35" s="601"/>
      <c r="U35" s="602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1"/>
      <c r="AG35" s="603"/>
      <c r="AH35" s="604"/>
      <c r="AI35" s="71"/>
      <c r="AJ35" s="712"/>
      <c r="AK35" s="312" t="s">
        <v>318</v>
      </c>
    </row>
    <row r="36" spans="1:37" ht="15" customHeight="1" x14ac:dyDescent="0.2">
      <c r="A36" s="300"/>
      <c r="B36" s="300"/>
      <c r="C36" s="605">
        <v>12</v>
      </c>
      <c r="D36" s="606" t="str">
        <f>設定!C41</f>
        <v>土</v>
      </c>
      <c r="E36" s="398" t="s">
        <v>6</v>
      </c>
      <c r="F36" s="391"/>
      <c r="G36" s="392"/>
      <c r="H36" s="392"/>
      <c r="I36" s="392"/>
      <c r="J36" s="392"/>
      <c r="K36" s="393"/>
      <c r="L36" s="607">
        <f t="shared" si="1"/>
        <v>0</v>
      </c>
      <c r="M36" s="608"/>
      <c r="N36" s="608"/>
      <c r="O36" s="608"/>
      <c r="P36" s="608"/>
      <c r="Q36" s="608"/>
      <c r="R36" s="608"/>
      <c r="S36" s="608"/>
      <c r="T36" s="608"/>
      <c r="U36" s="609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1"/>
      <c r="AG36" s="394"/>
      <c r="AH36" s="399"/>
      <c r="AI36" s="71"/>
      <c r="AJ36" s="710">
        <v>12</v>
      </c>
      <c r="AK36" s="136"/>
    </row>
    <row r="37" spans="1:37" ht="15" customHeight="1" x14ac:dyDescent="0.2">
      <c r="A37" s="300"/>
      <c r="B37" s="300"/>
      <c r="C37" s="605"/>
      <c r="D37" s="606"/>
      <c r="E37" s="398" t="s">
        <v>7</v>
      </c>
      <c r="F37" s="391"/>
      <c r="G37" s="392"/>
      <c r="H37" s="392"/>
      <c r="I37" s="392"/>
      <c r="J37" s="392"/>
      <c r="K37" s="393"/>
      <c r="L37" s="612">
        <f t="shared" si="1"/>
        <v>0</v>
      </c>
      <c r="M37" s="613"/>
      <c r="N37" s="613"/>
      <c r="O37" s="613"/>
      <c r="P37" s="613"/>
      <c r="Q37" s="613"/>
      <c r="R37" s="613"/>
      <c r="S37" s="613"/>
      <c r="T37" s="613"/>
      <c r="U37" s="614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1"/>
      <c r="AG37" s="615"/>
      <c r="AH37" s="616"/>
      <c r="AI37" s="71"/>
      <c r="AJ37" s="711"/>
      <c r="AK37" s="128"/>
    </row>
    <row r="38" spans="1:37" ht="15" customHeight="1" x14ac:dyDescent="0.2">
      <c r="A38" s="300"/>
      <c r="B38" s="300"/>
      <c r="C38" s="605"/>
      <c r="D38" s="606"/>
      <c r="E38" s="405" t="s">
        <v>8</v>
      </c>
      <c r="F38" s="391"/>
      <c r="G38" s="392"/>
      <c r="H38" s="392"/>
      <c r="I38" s="392"/>
      <c r="J38" s="392"/>
      <c r="K38" s="393"/>
      <c r="L38" s="617">
        <f t="shared" si="1"/>
        <v>0</v>
      </c>
      <c r="M38" s="618"/>
      <c r="N38" s="618"/>
      <c r="O38" s="618"/>
      <c r="P38" s="618"/>
      <c r="Q38" s="618"/>
      <c r="R38" s="618"/>
      <c r="S38" s="618"/>
      <c r="T38" s="618"/>
      <c r="U38" s="619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1"/>
      <c r="AG38" s="620"/>
      <c r="AH38" s="621"/>
      <c r="AI38" s="71"/>
      <c r="AJ38" s="712"/>
      <c r="AK38" s="312"/>
    </row>
    <row r="39" spans="1:37" ht="15" customHeight="1" x14ac:dyDescent="0.2">
      <c r="A39" s="300"/>
      <c r="B39" s="300"/>
      <c r="C39" s="605">
        <v>13</v>
      </c>
      <c r="D39" s="606" t="str">
        <f>設定!C44</f>
        <v>日</v>
      </c>
      <c r="E39" s="398" t="s">
        <v>6</v>
      </c>
      <c r="F39" s="391"/>
      <c r="G39" s="392"/>
      <c r="H39" s="392"/>
      <c r="I39" s="392"/>
      <c r="J39" s="392"/>
      <c r="K39" s="393"/>
      <c r="L39" s="607">
        <f t="shared" si="1"/>
        <v>0</v>
      </c>
      <c r="M39" s="608"/>
      <c r="N39" s="608"/>
      <c r="O39" s="608"/>
      <c r="P39" s="608"/>
      <c r="Q39" s="608"/>
      <c r="R39" s="608"/>
      <c r="S39" s="608"/>
      <c r="T39" s="608"/>
      <c r="U39" s="609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1"/>
      <c r="AG39" s="394"/>
      <c r="AH39" s="399"/>
      <c r="AI39" s="71"/>
      <c r="AJ39" s="710">
        <v>13</v>
      </c>
      <c r="AK39" s="136"/>
    </row>
    <row r="40" spans="1:37" ht="15" customHeight="1" x14ac:dyDescent="0.2">
      <c r="A40" s="300"/>
      <c r="B40" s="300"/>
      <c r="C40" s="605"/>
      <c r="D40" s="606"/>
      <c r="E40" s="398" t="s">
        <v>7</v>
      </c>
      <c r="F40" s="391"/>
      <c r="G40" s="392"/>
      <c r="H40" s="392"/>
      <c r="I40" s="392"/>
      <c r="J40" s="392"/>
      <c r="K40" s="393"/>
      <c r="L40" s="612">
        <f t="shared" si="1"/>
        <v>0</v>
      </c>
      <c r="M40" s="613"/>
      <c r="N40" s="613"/>
      <c r="O40" s="613"/>
      <c r="P40" s="613"/>
      <c r="Q40" s="613"/>
      <c r="R40" s="613"/>
      <c r="S40" s="613"/>
      <c r="T40" s="613"/>
      <c r="U40" s="614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1"/>
      <c r="AG40" s="615"/>
      <c r="AH40" s="616"/>
      <c r="AI40" s="71"/>
      <c r="AJ40" s="711"/>
      <c r="AK40" s="128"/>
    </row>
    <row r="41" spans="1:37" ht="15" customHeight="1" x14ac:dyDescent="0.2">
      <c r="A41" s="300"/>
      <c r="B41" s="300"/>
      <c r="C41" s="605"/>
      <c r="D41" s="606"/>
      <c r="E41" s="405" t="s">
        <v>8</v>
      </c>
      <c r="F41" s="391"/>
      <c r="G41" s="392"/>
      <c r="H41" s="392"/>
      <c r="I41" s="392"/>
      <c r="J41" s="392"/>
      <c r="K41" s="393"/>
      <c r="L41" s="617">
        <f t="shared" si="1"/>
        <v>0</v>
      </c>
      <c r="M41" s="618"/>
      <c r="N41" s="618"/>
      <c r="O41" s="618"/>
      <c r="P41" s="618"/>
      <c r="Q41" s="618"/>
      <c r="R41" s="618"/>
      <c r="S41" s="618"/>
      <c r="T41" s="618"/>
      <c r="U41" s="619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1"/>
      <c r="AG41" s="620"/>
      <c r="AH41" s="621"/>
      <c r="AI41" s="71"/>
      <c r="AJ41" s="712"/>
      <c r="AK41" s="312"/>
    </row>
    <row r="42" spans="1:37" ht="15" customHeight="1" x14ac:dyDescent="0.2">
      <c r="A42" s="300"/>
      <c r="B42" s="300"/>
      <c r="C42" s="487">
        <v>14</v>
      </c>
      <c r="D42" s="494" t="str">
        <f>設定!C47</f>
        <v>月</v>
      </c>
      <c r="E42" s="306" t="s">
        <v>6</v>
      </c>
      <c r="F42" s="294">
        <v>4</v>
      </c>
      <c r="G42" s="135">
        <v>5</v>
      </c>
      <c r="H42" s="135">
        <v>6</v>
      </c>
      <c r="I42" s="135">
        <v>6</v>
      </c>
      <c r="J42" s="135">
        <v>5</v>
      </c>
      <c r="K42" s="281">
        <v>6</v>
      </c>
      <c r="L42" s="597" t="str">
        <f t="shared" si="1"/>
        <v>本部会・三者会　iPad移動</v>
      </c>
      <c r="M42" s="598"/>
      <c r="N42" s="598"/>
      <c r="O42" s="598"/>
      <c r="P42" s="598"/>
      <c r="Q42" s="598"/>
      <c r="R42" s="598"/>
      <c r="S42" s="598"/>
      <c r="T42" s="598"/>
      <c r="U42" s="599"/>
      <c r="V42" s="590" t="s">
        <v>395</v>
      </c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 t="s">
        <v>274</v>
      </c>
    </row>
    <row r="43" spans="1:37" ht="15" customHeight="1" x14ac:dyDescent="0.2">
      <c r="A43" s="300">
        <v>1</v>
      </c>
      <c r="B43" s="300"/>
      <c r="C43" s="487"/>
      <c r="D43" s="494"/>
      <c r="E43" s="306" t="s">
        <v>7</v>
      </c>
      <c r="F43" s="294"/>
      <c r="G43" s="135"/>
      <c r="H43" s="135"/>
      <c r="I43" s="135"/>
      <c r="J43" s="135">
        <v>1</v>
      </c>
      <c r="K43" s="281"/>
      <c r="L43" s="592" t="str">
        <f t="shared" si="1"/>
        <v>身体測定（５年）※健・安①</v>
      </c>
      <c r="M43" s="593"/>
      <c r="N43" s="593"/>
      <c r="O43" s="593"/>
      <c r="P43" s="593"/>
      <c r="Q43" s="593"/>
      <c r="R43" s="593"/>
      <c r="S43" s="593"/>
      <c r="T43" s="593"/>
      <c r="U43" s="594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 t="s">
        <v>317</v>
      </c>
    </row>
    <row r="44" spans="1:37" ht="15" customHeight="1" x14ac:dyDescent="0.2">
      <c r="A44" s="300"/>
      <c r="B44" s="300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600">
        <f t="shared" si="1"/>
        <v>0</v>
      </c>
      <c r="M44" s="601"/>
      <c r="N44" s="601"/>
      <c r="O44" s="601"/>
      <c r="P44" s="601"/>
      <c r="Q44" s="601"/>
      <c r="R44" s="601"/>
      <c r="S44" s="601"/>
      <c r="T44" s="601"/>
      <c r="U44" s="602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</row>
    <row r="45" spans="1:37" ht="15" customHeight="1" x14ac:dyDescent="0.2">
      <c r="A45" s="300"/>
      <c r="B45" s="300"/>
      <c r="C45" s="487">
        <v>15</v>
      </c>
      <c r="D45" s="494" t="str">
        <f>設定!C50</f>
        <v>火</v>
      </c>
      <c r="E45" s="306" t="s">
        <v>6</v>
      </c>
      <c r="F45" s="294">
        <v>4</v>
      </c>
      <c r="G45" s="135">
        <v>5</v>
      </c>
      <c r="H45" s="135">
        <v>5</v>
      </c>
      <c r="I45" s="135">
        <v>5</v>
      </c>
      <c r="J45" s="135">
        <v>6</v>
      </c>
      <c r="K45" s="281">
        <v>6</v>
      </c>
      <c r="L45" s="597" t="str">
        <f t="shared" si="1"/>
        <v>学級の日【生活・人権目標】</v>
      </c>
      <c r="M45" s="598"/>
      <c r="N45" s="598"/>
      <c r="O45" s="598"/>
      <c r="P45" s="598"/>
      <c r="Q45" s="598"/>
      <c r="R45" s="598"/>
      <c r="S45" s="598"/>
      <c r="T45" s="598"/>
      <c r="U45" s="599"/>
      <c r="V45" s="590" t="s">
        <v>471</v>
      </c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 t="s">
        <v>275</v>
      </c>
    </row>
    <row r="46" spans="1:37" ht="15" customHeight="1" x14ac:dyDescent="0.2">
      <c r="A46" s="300">
        <v>1</v>
      </c>
      <c r="B46" s="300"/>
      <c r="C46" s="487"/>
      <c r="D46" s="494"/>
      <c r="E46" s="306" t="s">
        <v>7</v>
      </c>
      <c r="F46" s="294"/>
      <c r="G46" s="135"/>
      <c r="H46" s="135"/>
      <c r="I46" s="135">
        <v>1</v>
      </c>
      <c r="J46" s="135"/>
      <c r="K46" s="281"/>
      <c r="L46" s="592" t="str">
        <f t="shared" si="1"/>
        <v>身体測定（４年）※健・安①</v>
      </c>
      <c r="M46" s="593"/>
      <c r="N46" s="593"/>
      <c r="O46" s="593"/>
      <c r="P46" s="593"/>
      <c r="Q46" s="593"/>
      <c r="R46" s="593"/>
      <c r="S46" s="593"/>
      <c r="T46" s="593"/>
      <c r="U46" s="594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 t="s">
        <v>316</v>
      </c>
    </row>
    <row r="47" spans="1:37" ht="15" customHeight="1" x14ac:dyDescent="0.2">
      <c r="A47" s="300"/>
      <c r="B47" s="300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600">
        <f t="shared" si="1"/>
        <v>0</v>
      </c>
      <c r="M47" s="601"/>
      <c r="N47" s="601"/>
      <c r="O47" s="601"/>
      <c r="P47" s="601"/>
      <c r="Q47" s="601"/>
      <c r="R47" s="601"/>
      <c r="S47" s="601"/>
      <c r="T47" s="601"/>
      <c r="U47" s="602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00"/>
      <c r="B48" s="300"/>
      <c r="C48" s="487">
        <v>16</v>
      </c>
      <c r="D48" s="494" t="str">
        <f>設定!C53</f>
        <v>水</v>
      </c>
      <c r="E48" s="306" t="s">
        <v>6</v>
      </c>
      <c r="F48" s="294">
        <v>4</v>
      </c>
      <c r="G48" s="135">
        <v>5</v>
      </c>
      <c r="H48" s="135">
        <v>4</v>
      </c>
      <c r="I48" s="135">
        <v>5</v>
      </c>
      <c r="J48" s="135">
        <v>5</v>
      </c>
      <c r="K48" s="281">
        <v>5</v>
      </c>
      <c r="L48" s="597" t="str">
        <f t="shared" si="1"/>
        <v>音楽朝会【校歌】</v>
      </c>
      <c r="M48" s="598"/>
      <c r="N48" s="598"/>
      <c r="O48" s="598"/>
      <c r="P48" s="598"/>
      <c r="Q48" s="598"/>
      <c r="R48" s="598"/>
      <c r="S48" s="598"/>
      <c r="T48" s="598"/>
      <c r="U48" s="599"/>
      <c r="V48" s="590" t="s">
        <v>472</v>
      </c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 t="s">
        <v>276</v>
      </c>
    </row>
    <row r="49" spans="1:37" ht="15" customHeight="1" x14ac:dyDescent="0.2">
      <c r="A49" s="300">
        <v>1</v>
      </c>
      <c r="B49" s="300"/>
      <c r="C49" s="487"/>
      <c r="D49" s="494"/>
      <c r="E49" s="306" t="s">
        <v>7</v>
      </c>
      <c r="F49" s="294"/>
      <c r="G49" s="135"/>
      <c r="H49" s="135">
        <v>1</v>
      </c>
      <c r="I49" s="135"/>
      <c r="J49" s="135"/>
      <c r="K49" s="281"/>
      <c r="L49" s="592" t="str">
        <f t="shared" si="1"/>
        <v>身体測定（３年）※健・安①</v>
      </c>
      <c r="M49" s="593"/>
      <c r="N49" s="593"/>
      <c r="O49" s="593"/>
      <c r="P49" s="593"/>
      <c r="Q49" s="593"/>
      <c r="R49" s="593"/>
      <c r="S49" s="593"/>
      <c r="T49" s="593"/>
      <c r="U49" s="594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 t="s">
        <v>315</v>
      </c>
    </row>
    <row r="50" spans="1:37" ht="15" customHeight="1" x14ac:dyDescent="0.2">
      <c r="A50" s="300"/>
      <c r="B50" s="300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600" t="s">
        <v>277</v>
      </c>
      <c r="M50" s="601"/>
      <c r="N50" s="601"/>
      <c r="O50" s="601"/>
      <c r="P50" s="601"/>
      <c r="Q50" s="601"/>
      <c r="R50" s="601"/>
      <c r="S50" s="601"/>
      <c r="T50" s="601"/>
      <c r="U50" s="602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00"/>
      <c r="B51" s="300"/>
      <c r="C51" s="487">
        <v>17</v>
      </c>
      <c r="D51" s="494" t="str">
        <f>設定!C56</f>
        <v>木</v>
      </c>
      <c r="E51" s="306" t="s">
        <v>6</v>
      </c>
      <c r="F51" s="294">
        <v>4</v>
      </c>
      <c r="G51" s="135">
        <v>5</v>
      </c>
      <c r="H51" s="135">
        <v>6</v>
      </c>
      <c r="I51" s="135">
        <v>6</v>
      </c>
      <c r="J51" s="135">
        <v>6</v>
      </c>
      <c r="K51" s="281">
        <v>6</v>
      </c>
      <c r="L51" s="597" t="str">
        <f>AK51</f>
        <v>全国学力・学習状況調査（国・算・理）</v>
      </c>
      <c r="M51" s="598"/>
      <c r="N51" s="598"/>
      <c r="O51" s="598"/>
      <c r="P51" s="598"/>
      <c r="Q51" s="598"/>
      <c r="R51" s="598"/>
      <c r="S51" s="598"/>
      <c r="T51" s="598"/>
      <c r="U51" s="599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188</v>
      </c>
    </row>
    <row r="52" spans="1:37" ht="15" customHeight="1" x14ac:dyDescent="0.2">
      <c r="A52" s="300">
        <v>1</v>
      </c>
      <c r="B52" s="300"/>
      <c r="C52" s="487"/>
      <c r="D52" s="494"/>
      <c r="E52" s="306" t="s">
        <v>7</v>
      </c>
      <c r="F52" s="294"/>
      <c r="G52" s="135">
        <v>1</v>
      </c>
      <c r="H52" s="135"/>
      <c r="I52" s="135"/>
      <c r="J52" s="135"/>
      <c r="K52" s="281"/>
      <c r="L52" s="592" t="str">
        <f>AK52</f>
        <v>身体測定（２年）※健・安①</v>
      </c>
      <c r="M52" s="593"/>
      <c r="N52" s="593"/>
      <c r="O52" s="593"/>
      <c r="P52" s="593"/>
      <c r="Q52" s="593"/>
      <c r="R52" s="593"/>
      <c r="S52" s="593"/>
      <c r="T52" s="593"/>
      <c r="U52" s="594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 t="s">
        <v>314</v>
      </c>
    </row>
    <row r="53" spans="1:37" ht="15" customHeight="1" thickBot="1" x14ac:dyDescent="0.25">
      <c r="A53" s="300"/>
      <c r="B53" s="300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638">
        <f>AK53</f>
        <v>0</v>
      </c>
      <c r="M53" s="639"/>
      <c r="N53" s="639"/>
      <c r="O53" s="639"/>
      <c r="P53" s="639"/>
      <c r="Q53" s="639"/>
      <c r="R53" s="639"/>
      <c r="S53" s="639"/>
      <c r="T53" s="639"/>
      <c r="U53" s="640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7" ht="15" customHeight="1" thickBot="1" x14ac:dyDescent="0.25">
      <c r="A54" s="301"/>
      <c r="B54" s="301"/>
      <c r="C54" s="94"/>
      <c r="D54" s="94"/>
      <c r="E54" s="95"/>
      <c r="F54" s="94"/>
      <c r="G54" s="94"/>
      <c r="H54" s="94"/>
      <c r="I54" s="94"/>
      <c r="J54" s="94"/>
      <c r="K54" s="94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</row>
    <row r="55" spans="1:37" ht="21" customHeight="1" thickBot="1" x14ac:dyDescent="0.25">
      <c r="A55" s="300"/>
      <c r="B55" s="300"/>
      <c r="C55" s="98"/>
      <c r="D55" s="99"/>
      <c r="E55" s="100"/>
      <c r="F55" s="74"/>
      <c r="G55" s="74"/>
      <c r="H55" s="74"/>
      <c r="I55" s="74"/>
      <c r="J55" s="74"/>
      <c r="K55" s="74"/>
      <c r="L55" s="74"/>
      <c r="M55" s="101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4</v>
      </c>
      <c r="AH55" s="103" t="s">
        <v>43</v>
      </c>
      <c r="AI55" s="73"/>
    </row>
    <row r="56" spans="1:37" ht="21" customHeight="1" thickBot="1" x14ac:dyDescent="0.25">
      <c r="A56" s="300"/>
      <c r="B56" s="300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644" t="s">
        <v>34</v>
      </c>
      <c r="M56" s="645"/>
      <c r="N56" s="645"/>
      <c r="O56" s="645"/>
      <c r="P56" s="645"/>
      <c r="Q56" s="645"/>
      <c r="R56" s="645"/>
      <c r="S56" s="645"/>
      <c r="T56" s="645"/>
      <c r="U56" s="646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</row>
    <row r="57" spans="1:37" ht="15" customHeight="1" x14ac:dyDescent="0.2">
      <c r="A57" s="300"/>
      <c r="B57" s="300"/>
      <c r="C57" s="650">
        <v>18</v>
      </c>
      <c r="D57" s="652" t="str">
        <f>設定!C59</f>
        <v>金</v>
      </c>
      <c r="E57" s="322" t="s">
        <v>6</v>
      </c>
      <c r="F57" s="132">
        <v>3</v>
      </c>
      <c r="G57" s="133">
        <v>4</v>
      </c>
      <c r="H57" s="133">
        <v>4</v>
      </c>
      <c r="I57" s="133">
        <v>5</v>
      </c>
      <c r="J57" s="133">
        <v>4</v>
      </c>
      <c r="K57" s="134">
        <v>5</v>
      </c>
      <c r="L57" s="585" t="str">
        <f t="shared" ref="L57:L65" si="2">AK57</f>
        <v>聴力検査（１・２・３・5年）※健・安①</v>
      </c>
      <c r="M57" s="654"/>
      <c r="N57" s="654"/>
      <c r="O57" s="654"/>
      <c r="P57" s="654"/>
      <c r="Q57" s="654"/>
      <c r="R57" s="654"/>
      <c r="S57" s="654"/>
      <c r="T57" s="654"/>
      <c r="U57" s="655"/>
      <c r="V57" s="630" t="s">
        <v>439</v>
      </c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 t="s">
        <v>313</v>
      </c>
    </row>
    <row r="58" spans="1:37" ht="15" customHeight="1" x14ac:dyDescent="0.2">
      <c r="A58" s="300">
        <v>1</v>
      </c>
      <c r="B58" s="300"/>
      <c r="C58" s="650"/>
      <c r="D58" s="652"/>
      <c r="E58" s="324" t="s">
        <v>7</v>
      </c>
      <c r="F58" s="294">
        <v>1</v>
      </c>
      <c r="G58" s="135">
        <v>1</v>
      </c>
      <c r="H58" s="135">
        <v>1</v>
      </c>
      <c r="I58" s="135"/>
      <c r="J58" s="135">
        <v>1</v>
      </c>
      <c r="K58" s="281"/>
      <c r="L58" s="592" t="str">
        <f t="shared" si="2"/>
        <v>学年会</v>
      </c>
      <c r="M58" s="656"/>
      <c r="N58" s="656"/>
      <c r="O58" s="656"/>
      <c r="P58" s="656"/>
      <c r="Q58" s="656"/>
      <c r="R58" s="656"/>
      <c r="S58" s="656"/>
      <c r="T58" s="656"/>
      <c r="U58" s="594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 t="s">
        <v>278</v>
      </c>
    </row>
    <row r="59" spans="1:37" ht="15" customHeight="1" x14ac:dyDescent="0.2">
      <c r="A59" s="300"/>
      <c r="B59" s="300"/>
      <c r="C59" s="651"/>
      <c r="D59" s="653"/>
      <c r="E59" s="325" t="s">
        <v>8</v>
      </c>
      <c r="F59" s="294"/>
      <c r="G59" s="135"/>
      <c r="H59" s="135"/>
      <c r="I59" s="135"/>
      <c r="J59" s="135"/>
      <c r="K59" s="281"/>
      <c r="L59" s="600">
        <f t="shared" si="2"/>
        <v>0</v>
      </c>
      <c r="M59" s="601"/>
      <c r="N59" s="601"/>
      <c r="O59" s="601"/>
      <c r="P59" s="601"/>
      <c r="Q59" s="601"/>
      <c r="R59" s="601"/>
      <c r="S59" s="601"/>
      <c r="T59" s="601"/>
      <c r="U59" s="602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/>
    </row>
    <row r="60" spans="1:37" ht="15" customHeight="1" x14ac:dyDescent="0.2">
      <c r="A60" s="300"/>
      <c r="B60" s="300"/>
      <c r="C60" s="657">
        <v>19</v>
      </c>
      <c r="D60" s="660" t="str">
        <f>設定!C62</f>
        <v>土</v>
      </c>
      <c r="E60" s="390" t="s">
        <v>6</v>
      </c>
      <c r="F60" s="391"/>
      <c r="G60" s="392"/>
      <c r="H60" s="392"/>
      <c r="I60" s="392"/>
      <c r="J60" s="392"/>
      <c r="K60" s="393"/>
      <c r="L60" s="607" t="str">
        <f t="shared" si="2"/>
        <v>第３土曜日「おきなわ地域教育の日」</v>
      </c>
      <c r="M60" s="608"/>
      <c r="N60" s="608"/>
      <c r="O60" s="608"/>
      <c r="P60" s="608"/>
      <c r="Q60" s="608"/>
      <c r="R60" s="608"/>
      <c r="S60" s="608"/>
      <c r="T60" s="608"/>
      <c r="U60" s="609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1"/>
      <c r="AG60" s="394"/>
      <c r="AH60" s="395"/>
      <c r="AI60" s="71"/>
      <c r="AJ60" s="710">
        <v>19</v>
      </c>
      <c r="AK60" s="136" t="s">
        <v>282</v>
      </c>
    </row>
    <row r="61" spans="1:37" ht="15" customHeight="1" x14ac:dyDescent="0.2">
      <c r="A61" s="300"/>
      <c r="B61" s="300"/>
      <c r="C61" s="658"/>
      <c r="D61" s="660"/>
      <c r="E61" s="396" t="s">
        <v>7</v>
      </c>
      <c r="F61" s="391"/>
      <c r="G61" s="392"/>
      <c r="H61" s="392"/>
      <c r="I61" s="392"/>
      <c r="J61" s="392"/>
      <c r="K61" s="393"/>
      <c r="L61" s="612">
        <f t="shared" si="2"/>
        <v>0</v>
      </c>
      <c r="M61" s="662"/>
      <c r="N61" s="662"/>
      <c r="O61" s="662"/>
      <c r="P61" s="662"/>
      <c r="Q61" s="662"/>
      <c r="R61" s="662"/>
      <c r="S61" s="662"/>
      <c r="T61" s="662"/>
      <c r="U61" s="614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1"/>
      <c r="AG61" s="615"/>
      <c r="AH61" s="616"/>
      <c r="AI61" s="71"/>
      <c r="AJ61" s="711"/>
      <c r="AK61" s="128"/>
    </row>
    <row r="62" spans="1:37" ht="15" customHeight="1" x14ac:dyDescent="0.2">
      <c r="A62" s="300"/>
      <c r="B62" s="300"/>
      <c r="C62" s="659"/>
      <c r="D62" s="661"/>
      <c r="E62" s="397" t="s">
        <v>8</v>
      </c>
      <c r="F62" s="391"/>
      <c r="G62" s="392"/>
      <c r="H62" s="392"/>
      <c r="I62" s="392"/>
      <c r="J62" s="392"/>
      <c r="K62" s="393"/>
      <c r="L62" s="617">
        <f t="shared" si="2"/>
        <v>0</v>
      </c>
      <c r="M62" s="618"/>
      <c r="N62" s="618"/>
      <c r="O62" s="618"/>
      <c r="P62" s="618"/>
      <c r="Q62" s="618"/>
      <c r="R62" s="618"/>
      <c r="S62" s="618"/>
      <c r="T62" s="618"/>
      <c r="U62" s="619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1"/>
      <c r="AG62" s="620"/>
      <c r="AH62" s="621"/>
      <c r="AI62" s="71"/>
      <c r="AJ62" s="712"/>
      <c r="AK62" s="312"/>
    </row>
    <row r="63" spans="1:37" ht="15" customHeight="1" x14ac:dyDescent="0.2">
      <c r="A63" s="300"/>
      <c r="B63" s="300"/>
      <c r="C63" s="657">
        <v>20</v>
      </c>
      <c r="D63" s="660" t="str">
        <f>設定!C65</f>
        <v>日</v>
      </c>
      <c r="E63" s="390" t="s">
        <v>6</v>
      </c>
      <c r="F63" s="391"/>
      <c r="G63" s="392"/>
      <c r="H63" s="392"/>
      <c r="I63" s="392"/>
      <c r="J63" s="392"/>
      <c r="K63" s="393"/>
      <c r="L63" s="607" t="str">
        <f t="shared" si="2"/>
        <v>第３日曜日「家庭の日・ファミリー読書」</v>
      </c>
      <c r="M63" s="667"/>
      <c r="N63" s="667"/>
      <c r="O63" s="667"/>
      <c r="P63" s="667"/>
      <c r="Q63" s="667"/>
      <c r="R63" s="667"/>
      <c r="S63" s="667"/>
      <c r="T63" s="667"/>
      <c r="U63" s="668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1"/>
      <c r="AG63" s="394"/>
      <c r="AH63" s="395"/>
      <c r="AI63" s="71"/>
      <c r="AJ63" s="710">
        <v>20</v>
      </c>
      <c r="AK63" s="136" t="s">
        <v>283</v>
      </c>
    </row>
    <row r="64" spans="1:37" ht="15" customHeight="1" x14ac:dyDescent="0.2">
      <c r="A64" s="300"/>
      <c r="B64" s="300"/>
      <c r="C64" s="658"/>
      <c r="D64" s="660"/>
      <c r="E64" s="396" t="s">
        <v>7</v>
      </c>
      <c r="F64" s="391"/>
      <c r="G64" s="392"/>
      <c r="H64" s="392"/>
      <c r="I64" s="392"/>
      <c r="J64" s="392"/>
      <c r="K64" s="393"/>
      <c r="L64" s="612">
        <f t="shared" si="2"/>
        <v>0</v>
      </c>
      <c r="M64" s="662"/>
      <c r="N64" s="662"/>
      <c r="O64" s="662"/>
      <c r="P64" s="662"/>
      <c r="Q64" s="662"/>
      <c r="R64" s="662"/>
      <c r="S64" s="662"/>
      <c r="T64" s="662"/>
      <c r="U64" s="614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1"/>
      <c r="AG64" s="615"/>
      <c r="AH64" s="616"/>
      <c r="AI64" s="71"/>
      <c r="AJ64" s="711"/>
      <c r="AK64" s="128"/>
    </row>
    <row r="65" spans="1:37" ht="15" customHeight="1" x14ac:dyDescent="0.2">
      <c r="A65" s="300"/>
      <c r="B65" s="300"/>
      <c r="C65" s="659"/>
      <c r="D65" s="661"/>
      <c r="E65" s="397" t="s">
        <v>8</v>
      </c>
      <c r="F65" s="391"/>
      <c r="G65" s="392"/>
      <c r="H65" s="392"/>
      <c r="I65" s="392"/>
      <c r="J65" s="392"/>
      <c r="K65" s="393"/>
      <c r="L65" s="617">
        <f t="shared" si="2"/>
        <v>0</v>
      </c>
      <c r="M65" s="618"/>
      <c r="N65" s="618"/>
      <c r="O65" s="618"/>
      <c r="P65" s="618"/>
      <c r="Q65" s="618"/>
      <c r="R65" s="618"/>
      <c r="S65" s="618"/>
      <c r="T65" s="618"/>
      <c r="U65" s="619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1"/>
      <c r="AG65" s="620"/>
      <c r="AH65" s="621"/>
      <c r="AI65" s="71"/>
      <c r="AJ65" s="712"/>
      <c r="AK65" s="312"/>
    </row>
    <row r="66" spans="1:37" ht="15" customHeight="1" x14ac:dyDescent="0.2">
      <c r="A66" s="300"/>
      <c r="B66" s="300"/>
      <c r="C66" s="663">
        <v>21</v>
      </c>
      <c r="D66" s="652" t="str">
        <f>設定!C68</f>
        <v>月</v>
      </c>
      <c r="E66" s="326" t="s">
        <v>6</v>
      </c>
      <c r="F66" s="294">
        <v>3</v>
      </c>
      <c r="G66" s="135">
        <v>4</v>
      </c>
      <c r="H66" s="135">
        <v>4</v>
      </c>
      <c r="I66" s="135">
        <v>4</v>
      </c>
      <c r="J66" s="135">
        <v>4</v>
      </c>
      <c r="K66" s="281">
        <v>4</v>
      </c>
      <c r="L66" s="597" t="str">
        <f t="shared" ref="L66:L73" si="3">AK66</f>
        <v>本部会・三者会　　個人面談①</v>
      </c>
      <c r="M66" s="598"/>
      <c r="N66" s="598"/>
      <c r="O66" s="598"/>
      <c r="P66" s="598"/>
      <c r="Q66" s="598"/>
      <c r="R66" s="598"/>
      <c r="S66" s="598"/>
      <c r="T66" s="598"/>
      <c r="U66" s="599"/>
      <c r="V66" s="590" t="s">
        <v>495</v>
      </c>
      <c r="W66" s="590"/>
      <c r="X66" s="590"/>
      <c r="Y66" s="590"/>
      <c r="Z66" s="590"/>
      <c r="AA66" s="590"/>
      <c r="AB66" s="590"/>
      <c r="AC66" s="590"/>
      <c r="AD66" s="590"/>
      <c r="AE66" s="590"/>
      <c r="AF66" s="591"/>
      <c r="AG66" s="310"/>
      <c r="AH66" s="327"/>
      <c r="AI66" s="71"/>
      <c r="AJ66" s="710">
        <v>21</v>
      </c>
      <c r="AK66" s="136" t="s">
        <v>280</v>
      </c>
    </row>
    <row r="67" spans="1:37" ht="15" customHeight="1" x14ac:dyDescent="0.2">
      <c r="A67" s="300">
        <v>1</v>
      </c>
      <c r="B67" s="300"/>
      <c r="C67" s="650"/>
      <c r="D67" s="652"/>
      <c r="E67" s="324" t="s">
        <v>7</v>
      </c>
      <c r="F67" s="294">
        <v>1</v>
      </c>
      <c r="G67" s="135"/>
      <c r="H67" s="135"/>
      <c r="I67" s="135"/>
      <c r="J67" s="135"/>
      <c r="K67" s="281"/>
      <c r="L67" s="592" t="str">
        <f t="shared" si="3"/>
        <v>身体測定（１年）※健・安①</v>
      </c>
      <c r="M67" s="656"/>
      <c r="N67" s="656"/>
      <c r="O67" s="656"/>
      <c r="P67" s="656"/>
      <c r="Q67" s="656"/>
      <c r="R67" s="656"/>
      <c r="S67" s="656"/>
      <c r="T67" s="656"/>
      <c r="U67" s="594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1"/>
      <c r="AG67" s="595"/>
      <c r="AH67" s="596"/>
      <c r="AI67" s="71"/>
      <c r="AJ67" s="711"/>
      <c r="AK67" s="128" t="s">
        <v>312</v>
      </c>
    </row>
    <row r="68" spans="1:37" ht="15" customHeight="1" x14ac:dyDescent="0.2">
      <c r="A68" s="300"/>
      <c r="B68" s="300"/>
      <c r="C68" s="651"/>
      <c r="D68" s="653"/>
      <c r="E68" s="325" t="s">
        <v>8</v>
      </c>
      <c r="F68" s="294"/>
      <c r="G68" s="135"/>
      <c r="H68" s="135"/>
      <c r="I68" s="135"/>
      <c r="J68" s="135"/>
      <c r="K68" s="281"/>
      <c r="L68" s="664" t="str">
        <f t="shared" si="3"/>
        <v>全国学力調査　児童質問調査（午後）</v>
      </c>
      <c r="M68" s="665"/>
      <c r="N68" s="665"/>
      <c r="O68" s="665"/>
      <c r="P68" s="665"/>
      <c r="Q68" s="665"/>
      <c r="R68" s="665"/>
      <c r="S68" s="665"/>
      <c r="T68" s="665"/>
      <c r="U68" s="666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1"/>
      <c r="AG68" s="603"/>
      <c r="AH68" s="604"/>
      <c r="AI68" s="71"/>
      <c r="AJ68" s="712"/>
      <c r="AK68" s="312" t="s">
        <v>253</v>
      </c>
    </row>
    <row r="69" spans="1:37" ht="15" customHeight="1" x14ac:dyDescent="0.2">
      <c r="A69" s="300"/>
      <c r="B69" s="300"/>
      <c r="C69" s="663">
        <v>22</v>
      </c>
      <c r="D69" s="652" t="str">
        <f>設定!C71</f>
        <v>火</v>
      </c>
      <c r="E69" s="326" t="s">
        <v>6</v>
      </c>
      <c r="F69" s="294">
        <v>3</v>
      </c>
      <c r="G69" s="135">
        <v>3</v>
      </c>
      <c r="H69" s="135">
        <v>3</v>
      </c>
      <c r="I69" s="135">
        <v>3</v>
      </c>
      <c r="J69" s="135">
        <v>3</v>
      </c>
      <c r="K69" s="281">
        <v>3</v>
      </c>
      <c r="L69" s="669" t="str">
        <f t="shared" si="3"/>
        <v>学級の日【沢岻っ子の約束】</v>
      </c>
      <c r="M69" s="670"/>
      <c r="N69" s="670"/>
      <c r="O69" s="670"/>
      <c r="P69" s="670"/>
      <c r="Q69" s="670"/>
      <c r="R69" s="670"/>
      <c r="S69" s="670"/>
      <c r="T69" s="670"/>
      <c r="U69" s="671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1"/>
      <c r="AG69" s="310"/>
      <c r="AH69" s="327"/>
      <c r="AI69" s="71"/>
      <c r="AJ69" s="710">
        <v>22</v>
      </c>
      <c r="AK69" s="136" t="s">
        <v>279</v>
      </c>
    </row>
    <row r="70" spans="1:37" ht="15" customHeight="1" x14ac:dyDescent="0.2">
      <c r="A70" s="300">
        <v>1</v>
      </c>
      <c r="B70" s="300"/>
      <c r="C70" s="650"/>
      <c r="D70" s="652"/>
      <c r="E70" s="324" t="s">
        <v>7</v>
      </c>
      <c r="F70" s="294">
        <v>1</v>
      </c>
      <c r="G70" s="135">
        <v>1</v>
      </c>
      <c r="H70" s="135">
        <v>1</v>
      </c>
      <c r="I70" s="135">
        <v>1</v>
      </c>
      <c r="J70" s="135">
        <v>1</v>
      </c>
      <c r="K70" s="281">
        <v>1</v>
      </c>
      <c r="L70" s="672" t="str">
        <f t="shared" si="3"/>
        <v>視力検査（全学年）※午前中体育館　健・安①</v>
      </c>
      <c r="M70" s="673"/>
      <c r="N70" s="673"/>
      <c r="O70" s="673"/>
      <c r="P70" s="673"/>
      <c r="Q70" s="673"/>
      <c r="R70" s="673"/>
      <c r="S70" s="673"/>
      <c r="T70" s="673"/>
      <c r="U70" s="674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71"/>
      <c r="AJ70" s="711"/>
      <c r="AK70" s="128" t="s">
        <v>311</v>
      </c>
    </row>
    <row r="71" spans="1:37" ht="15" customHeight="1" x14ac:dyDescent="0.2">
      <c r="A71" s="300"/>
      <c r="B71" s="300"/>
      <c r="C71" s="651"/>
      <c r="D71" s="653"/>
      <c r="E71" s="325" t="s">
        <v>8</v>
      </c>
      <c r="F71" s="294"/>
      <c r="G71" s="135"/>
      <c r="H71" s="135"/>
      <c r="I71" s="135"/>
      <c r="J71" s="135"/>
      <c r="K71" s="281"/>
      <c r="L71" s="600" t="str">
        <f t="shared" si="3"/>
        <v>個人面談②</v>
      </c>
      <c r="M71" s="601"/>
      <c r="N71" s="601"/>
      <c r="O71" s="601"/>
      <c r="P71" s="601"/>
      <c r="Q71" s="601"/>
      <c r="R71" s="601"/>
      <c r="S71" s="601"/>
      <c r="T71" s="601"/>
      <c r="U71" s="602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71"/>
      <c r="AJ71" s="712"/>
      <c r="AK71" s="312" t="s">
        <v>223</v>
      </c>
    </row>
    <row r="72" spans="1:37" ht="15" customHeight="1" x14ac:dyDescent="0.2">
      <c r="A72" s="300"/>
      <c r="B72" s="300"/>
      <c r="C72" s="663">
        <v>23</v>
      </c>
      <c r="D72" s="652" t="str">
        <f>設定!C74</f>
        <v>水</v>
      </c>
      <c r="E72" s="326" t="s">
        <v>6</v>
      </c>
      <c r="F72" s="294">
        <v>3</v>
      </c>
      <c r="G72" s="135">
        <v>4</v>
      </c>
      <c r="H72" s="135">
        <v>4</v>
      </c>
      <c r="I72" s="135">
        <v>3</v>
      </c>
      <c r="J72" s="135">
        <v>4</v>
      </c>
      <c r="K72" s="281">
        <v>4</v>
      </c>
      <c r="L72" s="597" t="str">
        <f t="shared" si="3"/>
        <v>心電図検査（1年）※健・安①</v>
      </c>
      <c r="M72" s="598"/>
      <c r="N72" s="598"/>
      <c r="O72" s="598"/>
      <c r="P72" s="598"/>
      <c r="Q72" s="598"/>
      <c r="R72" s="598"/>
      <c r="S72" s="598"/>
      <c r="T72" s="598"/>
      <c r="U72" s="599"/>
      <c r="V72" s="590" t="s">
        <v>440</v>
      </c>
      <c r="W72" s="590"/>
      <c r="X72" s="590"/>
      <c r="Y72" s="590"/>
      <c r="Z72" s="590"/>
      <c r="AA72" s="590"/>
      <c r="AB72" s="590"/>
      <c r="AC72" s="590"/>
      <c r="AD72" s="590"/>
      <c r="AE72" s="590"/>
      <c r="AF72" s="591"/>
      <c r="AG72" s="310"/>
      <c r="AH72" s="327"/>
      <c r="AI72" s="71"/>
      <c r="AJ72" s="710">
        <v>23</v>
      </c>
      <c r="AK72" s="451" t="s">
        <v>310</v>
      </c>
    </row>
    <row r="73" spans="1:37" ht="15" customHeight="1" x14ac:dyDescent="0.2">
      <c r="A73" s="300">
        <v>1</v>
      </c>
      <c r="B73" s="300"/>
      <c r="C73" s="650"/>
      <c r="D73" s="652"/>
      <c r="E73" s="324" t="s">
        <v>7</v>
      </c>
      <c r="F73" s="294">
        <v>1</v>
      </c>
      <c r="G73" s="135"/>
      <c r="H73" s="135"/>
      <c r="I73" s="135">
        <v>1</v>
      </c>
      <c r="J73" s="135"/>
      <c r="K73" s="281"/>
      <c r="L73" s="592" t="str">
        <f t="shared" si="3"/>
        <v>個人面談③</v>
      </c>
      <c r="M73" s="656"/>
      <c r="N73" s="656"/>
      <c r="O73" s="656"/>
      <c r="P73" s="656"/>
      <c r="Q73" s="656"/>
      <c r="R73" s="656"/>
      <c r="S73" s="656"/>
      <c r="T73" s="656"/>
      <c r="U73" s="594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1"/>
      <c r="AG73" s="595"/>
      <c r="AH73" s="596"/>
      <c r="AI73" s="71"/>
      <c r="AJ73" s="711"/>
      <c r="AK73" s="128" t="s">
        <v>224</v>
      </c>
    </row>
    <row r="74" spans="1:37" ht="15" customHeight="1" x14ac:dyDescent="0.2">
      <c r="A74" s="300"/>
      <c r="B74" s="300"/>
      <c r="C74" s="651"/>
      <c r="D74" s="653"/>
      <c r="E74" s="325" t="s">
        <v>8</v>
      </c>
      <c r="F74" s="294"/>
      <c r="G74" s="135"/>
      <c r="H74" s="135"/>
      <c r="I74" s="135"/>
      <c r="J74" s="135"/>
      <c r="K74" s="281"/>
      <c r="L74" s="600" t="str">
        <f>AK74</f>
        <v>プール清掃（4年）※勤労①</v>
      </c>
      <c r="M74" s="601"/>
      <c r="N74" s="601"/>
      <c r="O74" s="601"/>
      <c r="P74" s="601"/>
      <c r="Q74" s="601"/>
      <c r="R74" s="601"/>
      <c r="S74" s="601"/>
      <c r="T74" s="601"/>
      <c r="U74" s="602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1"/>
      <c r="AG74" s="603"/>
      <c r="AH74" s="604"/>
      <c r="AI74" s="71"/>
      <c r="AJ74" s="712"/>
      <c r="AK74" s="312" t="s">
        <v>309</v>
      </c>
    </row>
    <row r="75" spans="1:37" ht="15" customHeight="1" x14ac:dyDescent="0.2">
      <c r="A75" s="300"/>
      <c r="B75" s="300"/>
      <c r="C75" s="663">
        <v>24</v>
      </c>
      <c r="D75" s="652" t="str">
        <f>設定!C77</f>
        <v>木</v>
      </c>
      <c r="E75" s="326" t="s">
        <v>6</v>
      </c>
      <c r="F75" s="294">
        <v>4</v>
      </c>
      <c r="G75" s="135">
        <v>4</v>
      </c>
      <c r="H75" s="135">
        <v>3</v>
      </c>
      <c r="I75" s="135">
        <v>4</v>
      </c>
      <c r="J75" s="135">
        <v>4</v>
      </c>
      <c r="K75" s="281">
        <v>3</v>
      </c>
      <c r="L75" s="597" t="str">
        <f t="shared" ref="L75:L80" si="4">AK75</f>
        <v>学びのたしかめ（４・５年）　</v>
      </c>
      <c r="M75" s="598"/>
      <c r="N75" s="598"/>
      <c r="O75" s="598"/>
      <c r="P75" s="598"/>
      <c r="Q75" s="598"/>
      <c r="R75" s="598"/>
      <c r="S75" s="598"/>
      <c r="T75" s="598"/>
      <c r="U75" s="599"/>
      <c r="V75" s="590" t="s">
        <v>441</v>
      </c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451" t="s">
        <v>217</v>
      </c>
    </row>
    <row r="76" spans="1:37" ht="15" customHeight="1" x14ac:dyDescent="0.2">
      <c r="A76" s="300">
        <v>1</v>
      </c>
      <c r="B76" s="300"/>
      <c r="C76" s="650"/>
      <c r="D76" s="652"/>
      <c r="E76" s="324" t="s">
        <v>7</v>
      </c>
      <c r="F76" s="294"/>
      <c r="G76" s="135"/>
      <c r="H76" s="135">
        <v>1</v>
      </c>
      <c r="I76" s="135"/>
      <c r="J76" s="135"/>
      <c r="K76" s="281">
        <v>1</v>
      </c>
      <c r="L76" s="592" t="str">
        <f t="shared" si="4"/>
        <v>個人面談④</v>
      </c>
      <c r="M76" s="656"/>
      <c r="N76" s="656"/>
      <c r="O76" s="656"/>
      <c r="P76" s="656"/>
      <c r="Q76" s="656"/>
      <c r="R76" s="656"/>
      <c r="S76" s="656"/>
      <c r="T76" s="656"/>
      <c r="U76" s="594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 t="s">
        <v>225</v>
      </c>
    </row>
    <row r="77" spans="1:37" ht="15" customHeight="1" x14ac:dyDescent="0.2">
      <c r="A77" s="300"/>
      <c r="B77" s="300"/>
      <c r="C77" s="651"/>
      <c r="D77" s="653"/>
      <c r="E77" s="325" t="s">
        <v>8</v>
      </c>
      <c r="F77" s="294"/>
      <c r="G77" s="135"/>
      <c r="H77" s="135"/>
      <c r="I77" s="135"/>
      <c r="J77" s="135"/>
      <c r="K77" s="281"/>
      <c r="L77" s="600" t="str">
        <f t="shared" si="4"/>
        <v>歯科検診（３・６年）※健・安①</v>
      </c>
      <c r="M77" s="601"/>
      <c r="N77" s="601"/>
      <c r="O77" s="601"/>
      <c r="P77" s="601"/>
      <c r="Q77" s="601"/>
      <c r="R77" s="601"/>
      <c r="S77" s="601"/>
      <c r="T77" s="601"/>
      <c r="U77" s="602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 t="s">
        <v>319</v>
      </c>
    </row>
    <row r="78" spans="1:37" ht="15" customHeight="1" x14ac:dyDescent="0.2">
      <c r="A78" s="300"/>
      <c r="B78" s="300"/>
      <c r="C78" s="663">
        <v>25</v>
      </c>
      <c r="D78" s="652" t="str">
        <f>設定!C80</f>
        <v>金</v>
      </c>
      <c r="E78" s="326" t="s">
        <v>6</v>
      </c>
      <c r="F78" s="294">
        <v>3</v>
      </c>
      <c r="G78" s="135">
        <v>4</v>
      </c>
      <c r="H78" s="135">
        <v>4</v>
      </c>
      <c r="I78" s="135">
        <v>4</v>
      </c>
      <c r="J78" s="135">
        <v>3</v>
      </c>
      <c r="K78" s="281">
        <v>4</v>
      </c>
      <c r="L78" s="597" t="str">
        <f t="shared" si="4"/>
        <v>個人面談⑤（予備日）　学年会</v>
      </c>
      <c r="M78" s="598"/>
      <c r="N78" s="598"/>
      <c r="O78" s="598"/>
      <c r="P78" s="598"/>
      <c r="Q78" s="598"/>
      <c r="R78" s="598"/>
      <c r="S78" s="598"/>
      <c r="T78" s="598"/>
      <c r="U78" s="599"/>
      <c r="V78" s="590" t="s">
        <v>442</v>
      </c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 t="s">
        <v>308</v>
      </c>
    </row>
    <row r="79" spans="1:37" ht="15" customHeight="1" x14ac:dyDescent="0.2">
      <c r="A79" s="300">
        <v>1</v>
      </c>
      <c r="B79" s="300"/>
      <c r="C79" s="650"/>
      <c r="D79" s="652"/>
      <c r="E79" s="324" t="s">
        <v>7</v>
      </c>
      <c r="F79" s="294">
        <v>1</v>
      </c>
      <c r="G79" s="135"/>
      <c r="H79" s="135"/>
      <c r="I79" s="135"/>
      <c r="J79" s="135">
        <v>1</v>
      </c>
      <c r="K79" s="281"/>
      <c r="L79" s="592" t="str">
        <f>AK79</f>
        <v>交通安全教室　3校時　１０：２０～１１：０５ ※健・安①</v>
      </c>
      <c r="M79" s="656"/>
      <c r="N79" s="656"/>
      <c r="O79" s="656"/>
      <c r="P79" s="656"/>
      <c r="Q79" s="656"/>
      <c r="R79" s="656"/>
      <c r="S79" s="656"/>
      <c r="T79" s="656"/>
      <c r="U79" s="594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 t="s">
        <v>483</v>
      </c>
    </row>
    <row r="80" spans="1:37" ht="15" customHeight="1" x14ac:dyDescent="0.2">
      <c r="A80" s="300"/>
      <c r="B80" s="300"/>
      <c r="C80" s="651"/>
      <c r="D80" s="653"/>
      <c r="E80" s="325" t="s">
        <v>8</v>
      </c>
      <c r="F80" s="294"/>
      <c r="G80" s="135"/>
      <c r="H80" s="135"/>
      <c r="I80" s="135"/>
      <c r="J80" s="135"/>
      <c r="K80" s="281"/>
      <c r="L80" s="600" t="str">
        <f t="shared" si="4"/>
        <v>プール清掃（5年）※勤労①</v>
      </c>
      <c r="M80" s="601"/>
      <c r="N80" s="601"/>
      <c r="O80" s="601"/>
      <c r="P80" s="601"/>
      <c r="Q80" s="601"/>
      <c r="R80" s="601"/>
      <c r="S80" s="601"/>
      <c r="T80" s="601"/>
      <c r="U80" s="602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 t="s">
        <v>320</v>
      </c>
    </row>
    <row r="81" spans="1:37" ht="15" customHeight="1" x14ac:dyDescent="0.2">
      <c r="A81" s="300"/>
      <c r="B81" s="300"/>
      <c r="C81" s="657">
        <v>26</v>
      </c>
      <c r="D81" s="660" t="str">
        <f>設定!C83</f>
        <v>土</v>
      </c>
      <c r="E81" s="390" t="s">
        <v>6</v>
      </c>
      <c r="F81" s="391"/>
      <c r="G81" s="392"/>
      <c r="H81" s="392"/>
      <c r="I81" s="392"/>
      <c r="J81" s="392"/>
      <c r="K81" s="393"/>
      <c r="L81" s="607">
        <f t="shared" ref="L81:L90" si="5">AK81</f>
        <v>0</v>
      </c>
      <c r="M81" s="667"/>
      <c r="N81" s="667"/>
      <c r="O81" s="667"/>
      <c r="P81" s="667"/>
      <c r="Q81" s="667"/>
      <c r="R81" s="667"/>
      <c r="S81" s="667"/>
      <c r="T81" s="667"/>
      <c r="U81" s="668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1"/>
      <c r="AG81" s="394"/>
      <c r="AH81" s="395"/>
      <c r="AI81" s="71"/>
      <c r="AJ81" s="710">
        <v>26</v>
      </c>
      <c r="AK81" s="136"/>
    </row>
    <row r="82" spans="1:37" ht="15" customHeight="1" x14ac:dyDescent="0.2">
      <c r="A82" s="300"/>
      <c r="B82" s="300"/>
      <c r="C82" s="658"/>
      <c r="D82" s="660"/>
      <c r="E82" s="396" t="s">
        <v>7</v>
      </c>
      <c r="F82" s="391"/>
      <c r="G82" s="392"/>
      <c r="H82" s="392"/>
      <c r="I82" s="392"/>
      <c r="J82" s="392"/>
      <c r="K82" s="393"/>
      <c r="L82" s="612">
        <f t="shared" si="5"/>
        <v>0</v>
      </c>
      <c r="M82" s="662"/>
      <c r="N82" s="662"/>
      <c r="O82" s="662"/>
      <c r="P82" s="662"/>
      <c r="Q82" s="662"/>
      <c r="R82" s="662"/>
      <c r="S82" s="662"/>
      <c r="T82" s="662"/>
      <c r="U82" s="614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1"/>
      <c r="AG82" s="615"/>
      <c r="AH82" s="616"/>
      <c r="AI82" s="71"/>
      <c r="AJ82" s="711"/>
      <c r="AK82" s="128"/>
    </row>
    <row r="83" spans="1:37" ht="15" customHeight="1" x14ac:dyDescent="0.2">
      <c r="A83" s="300"/>
      <c r="B83" s="300"/>
      <c r="C83" s="659"/>
      <c r="D83" s="661"/>
      <c r="E83" s="397" t="s">
        <v>8</v>
      </c>
      <c r="F83" s="391"/>
      <c r="G83" s="392"/>
      <c r="H83" s="392"/>
      <c r="I83" s="392"/>
      <c r="J83" s="392"/>
      <c r="K83" s="393"/>
      <c r="L83" s="617">
        <f t="shared" si="5"/>
        <v>0</v>
      </c>
      <c r="M83" s="618"/>
      <c r="N83" s="618"/>
      <c r="O83" s="618"/>
      <c r="P83" s="618"/>
      <c r="Q83" s="618"/>
      <c r="R83" s="618"/>
      <c r="S83" s="618"/>
      <c r="T83" s="618"/>
      <c r="U83" s="619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1"/>
      <c r="AG83" s="620"/>
      <c r="AH83" s="621"/>
      <c r="AI83" s="71"/>
      <c r="AJ83" s="712"/>
      <c r="AK83" s="312"/>
    </row>
    <row r="84" spans="1:37" ht="15" customHeight="1" x14ac:dyDescent="0.2">
      <c r="A84" s="300"/>
      <c r="B84" s="300"/>
      <c r="C84" s="657">
        <v>27</v>
      </c>
      <c r="D84" s="660" t="str">
        <f>設定!C86</f>
        <v>日</v>
      </c>
      <c r="E84" s="390" t="s">
        <v>6</v>
      </c>
      <c r="F84" s="391"/>
      <c r="G84" s="392"/>
      <c r="H84" s="392"/>
      <c r="I84" s="392"/>
      <c r="J84" s="392"/>
      <c r="K84" s="393"/>
      <c r="L84" s="607">
        <f t="shared" si="5"/>
        <v>0</v>
      </c>
      <c r="M84" s="667"/>
      <c r="N84" s="667"/>
      <c r="O84" s="667"/>
      <c r="P84" s="667"/>
      <c r="Q84" s="667"/>
      <c r="R84" s="667"/>
      <c r="S84" s="667"/>
      <c r="T84" s="667"/>
      <c r="U84" s="668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1"/>
      <c r="AG84" s="394"/>
      <c r="AH84" s="395"/>
      <c r="AI84" s="71"/>
      <c r="AJ84" s="710">
        <v>27</v>
      </c>
      <c r="AK84" s="136"/>
    </row>
    <row r="85" spans="1:37" ht="15" customHeight="1" x14ac:dyDescent="0.2">
      <c r="A85" s="300"/>
      <c r="B85" s="300"/>
      <c r="C85" s="658"/>
      <c r="D85" s="660"/>
      <c r="E85" s="396" t="s">
        <v>7</v>
      </c>
      <c r="F85" s="391"/>
      <c r="G85" s="392"/>
      <c r="H85" s="392"/>
      <c r="I85" s="392"/>
      <c r="J85" s="392"/>
      <c r="K85" s="393"/>
      <c r="L85" s="612">
        <f t="shared" si="5"/>
        <v>0</v>
      </c>
      <c r="M85" s="662"/>
      <c r="N85" s="662"/>
      <c r="O85" s="662"/>
      <c r="P85" s="662"/>
      <c r="Q85" s="662"/>
      <c r="R85" s="662"/>
      <c r="S85" s="662"/>
      <c r="T85" s="662"/>
      <c r="U85" s="614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1"/>
      <c r="AG85" s="615"/>
      <c r="AH85" s="616"/>
      <c r="AI85" s="71"/>
      <c r="AJ85" s="711"/>
      <c r="AK85" s="128"/>
    </row>
    <row r="86" spans="1:37" ht="15" customHeight="1" x14ac:dyDescent="0.2">
      <c r="A86" s="300"/>
      <c r="B86" s="300"/>
      <c r="C86" s="659"/>
      <c r="D86" s="661"/>
      <c r="E86" s="397" t="s">
        <v>8</v>
      </c>
      <c r="F86" s="391"/>
      <c r="G86" s="392"/>
      <c r="H86" s="392"/>
      <c r="I86" s="392"/>
      <c r="J86" s="392"/>
      <c r="K86" s="393"/>
      <c r="L86" s="617">
        <f t="shared" si="5"/>
        <v>0</v>
      </c>
      <c r="M86" s="618"/>
      <c r="N86" s="618"/>
      <c r="O86" s="618"/>
      <c r="P86" s="618"/>
      <c r="Q86" s="618"/>
      <c r="R86" s="618"/>
      <c r="S86" s="618"/>
      <c r="T86" s="618"/>
      <c r="U86" s="619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1"/>
      <c r="AG86" s="620"/>
      <c r="AH86" s="621"/>
      <c r="AI86" s="71"/>
      <c r="AJ86" s="712"/>
      <c r="AK86" s="312"/>
    </row>
    <row r="87" spans="1:37" ht="15" customHeight="1" x14ac:dyDescent="0.2">
      <c r="A87" s="300"/>
      <c r="B87" s="300"/>
      <c r="C87" s="663">
        <v>28</v>
      </c>
      <c r="D87" s="652" t="str">
        <f>設定!C89</f>
        <v>月</v>
      </c>
      <c r="E87" s="326" t="s">
        <v>6</v>
      </c>
      <c r="F87" s="294">
        <v>4</v>
      </c>
      <c r="G87" s="135">
        <v>5</v>
      </c>
      <c r="H87" s="135">
        <v>6</v>
      </c>
      <c r="I87" s="135">
        <v>6</v>
      </c>
      <c r="J87" s="135">
        <v>6</v>
      </c>
      <c r="K87" s="281">
        <v>5</v>
      </c>
      <c r="L87" s="597" t="str">
        <f t="shared" si="5"/>
        <v>本部会・三者会　学級の日【あんしんアンケート】　　</v>
      </c>
      <c r="M87" s="598"/>
      <c r="N87" s="598"/>
      <c r="O87" s="598"/>
      <c r="P87" s="598"/>
      <c r="Q87" s="598"/>
      <c r="R87" s="598"/>
      <c r="S87" s="598"/>
      <c r="T87" s="598"/>
      <c r="U87" s="599"/>
      <c r="V87" s="590"/>
      <c r="W87" s="590"/>
      <c r="X87" s="590"/>
      <c r="Y87" s="590"/>
      <c r="Z87" s="590"/>
      <c r="AA87" s="590"/>
      <c r="AB87" s="590"/>
      <c r="AC87" s="590"/>
      <c r="AD87" s="590"/>
      <c r="AE87" s="590"/>
      <c r="AF87" s="591"/>
      <c r="AG87" s="310"/>
      <c r="AH87" s="327"/>
      <c r="AI87" s="71"/>
      <c r="AJ87" s="710">
        <v>28</v>
      </c>
      <c r="AK87" s="136" t="s">
        <v>322</v>
      </c>
    </row>
    <row r="88" spans="1:37" ht="15" customHeight="1" x14ac:dyDescent="0.2">
      <c r="A88" s="300">
        <v>1</v>
      </c>
      <c r="B88" s="300"/>
      <c r="C88" s="650"/>
      <c r="D88" s="652"/>
      <c r="E88" s="324" t="s">
        <v>7</v>
      </c>
      <c r="F88" s="294"/>
      <c r="G88" s="135"/>
      <c r="H88" s="135"/>
      <c r="I88" s="135"/>
      <c r="J88" s="135"/>
      <c r="K88" s="281">
        <v>1</v>
      </c>
      <c r="L88" s="592" t="str">
        <f t="shared" si="5"/>
        <v>1年生を迎える会　前日練習</v>
      </c>
      <c r="M88" s="656"/>
      <c r="N88" s="656"/>
      <c r="O88" s="656"/>
      <c r="P88" s="656"/>
      <c r="Q88" s="656"/>
      <c r="R88" s="656"/>
      <c r="S88" s="656"/>
      <c r="T88" s="656"/>
      <c r="U88" s="594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128" t="s">
        <v>493</v>
      </c>
    </row>
    <row r="89" spans="1:37" ht="15" customHeight="1" x14ac:dyDescent="0.2">
      <c r="A89" s="300"/>
      <c r="B89" s="300"/>
      <c r="C89" s="651"/>
      <c r="D89" s="653"/>
      <c r="E89" s="325" t="s">
        <v>8</v>
      </c>
      <c r="F89" s="294"/>
      <c r="G89" s="135"/>
      <c r="H89" s="135"/>
      <c r="I89" s="135"/>
      <c r="J89" s="135"/>
      <c r="K89" s="281"/>
      <c r="L89" s="600" t="str">
        <f t="shared" si="5"/>
        <v>プール清掃（６年）※勤労①　終礼</v>
      </c>
      <c r="M89" s="601"/>
      <c r="N89" s="601"/>
      <c r="O89" s="601"/>
      <c r="P89" s="601"/>
      <c r="Q89" s="601"/>
      <c r="R89" s="601"/>
      <c r="S89" s="601"/>
      <c r="T89" s="601"/>
      <c r="U89" s="602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 t="s">
        <v>324</v>
      </c>
    </row>
    <row r="90" spans="1:37" ht="15" customHeight="1" x14ac:dyDescent="0.2">
      <c r="A90" s="300"/>
      <c r="B90" s="300"/>
      <c r="C90" s="657">
        <v>29</v>
      </c>
      <c r="D90" s="660" t="str">
        <f>設定!C92</f>
        <v>火</v>
      </c>
      <c r="E90" s="390" t="s">
        <v>6</v>
      </c>
      <c r="F90" s="391"/>
      <c r="G90" s="392"/>
      <c r="H90" s="392"/>
      <c r="I90" s="392"/>
      <c r="J90" s="392"/>
      <c r="K90" s="393"/>
      <c r="L90" s="607" t="str">
        <f t="shared" si="5"/>
        <v>昭和の日</v>
      </c>
      <c r="M90" s="608"/>
      <c r="N90" s="608"/>
      <c r="O90" s="608"/>
      <c r="P90" s="608"/>
      <c r="Q90" s="608"/>
      <c r="R90" s="608"/>
      <c r="S90" s="608"/>
      <c r="T90" s="608"/>
      <c r="U90" s="609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1"/>
      <c r="AG90" s="394"/>
      <c r="AH90" s="395"/>
      <c r="AI90" s="71"/>
      <c r="AJ90" s="710">
        <v>29</v>
      </c>
      <c r="AK90" s="136" t="s">
        <v>189</v>
      </c>
    </row>
    <row r="91" spans="1:37" ht="15" customHeight="1" x14ac:dyDescent="0.2">
      <c r="A91" s="300"/>
      <c r="B91" s="300"/>
      <c r="C91" s="658"/>
      <c r="D91" s="660"/>
      <c r="E91" s="396" t="s">
        <v>7</v>
      </c>
      <c r="F91" s="391"/>
      <c r="G91" s="392"/>
      <c r="H91" s="392"/>
      <c r="I91" s="392"/>
      <c r="J91" s="392"/>
      <c r="K91" s="393"/>
      <c r="L91" s="612"/>
      <c r="M91" s="662"/>
      <c r="N91" s="662"/>
      <c r="O91" s="662"/>
      <c r="P91" s="662"/>
      <c r="Q91" s="662"/>
      <c r="R91" s="662"/>
      <c r="S91" s="662"/>
      <c r="T91" s="662"/>
      <c r="U91" s="614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1"/>
      <c r="AG91" s="615"/>
      <c r="AH91" s="616"/>
      <c r="AI91" s="71"/>
      <c r="AJ91" s="711"/>
      <c r="AK91" s="128"/>
    </row>
    <row r="92" spans="1:37" ht="15" customHeight="1" x14ac:dyDescent="0.2">
      <c r="A92" s="300"/>
      <c r="B92" s="300"/>
      <c r="C92" s="659"/>
      <c r="D92" s="661"/>
      <c r="E92" s="397" t="s">
        <v>8</v>
      </c>
      <c r="F92" s="391"/>
      <c r="G92" s="392"/>
      <c r="H92" s="392"/>
      <c r="I92" s="392"/>
      <c r="J92" s="392"/>
      <c r="K92" s="393"/>
      <c r="L92" s="617"/>
      <c r="M92" s="618"/>
      <c r="N92" s="618"/>
      <c r="O92" s="618"/>
      <c r="P92" s="618"/>
      <c r="Q92" s="618"/>
      <c r="R92" s="618"/>
      <c r="S92" s="618"/>
      <c r="T92" s="618"/>
      <c r="U92" s="619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1"/>
      <c r="AG92" s="620"/>
      <c r="AH92" s="621"/>
      <c r="AI92" s="71"/>
      <c r="AJ92" s="712"/>
      <c r="AK92" s="312"/>
    </row>
    <row r="93" spans="1:37" ht="15" customHeight="1" x14ac:dyDescent="0.2">
      <c r="A93" s="300"/>
      <c r="B93" s="300"/>
      <c r="C93" s="663">
        <v>30</v>
      </c>
      <c r="D93" s="652" t="str">
        <f>設定!C95</f>
        <v>水</v>
      </c>
      <c r="E93" s="326" t="s">
        <v>6</v>
      </c>
      <c r="F93" s="294">
        <v>3</v>
      </c>
      <c r="G93" s="135">
        <v>4</v>
      </c>
      <c r="H93" s="135">
        <v>4</v>
      </c>
      <c r="I93" s="135">
        <v>4</v>
      </c>
      <c r="J93" s="135">
        <v>4</v>
      </c>
      <c r="K93" s="281">
        <v>4</v>
      </c>
      <c r="L93" s="597" t="str">
        <f>AK93</f>
        <v>１年生を迎える会（１校時）※児童会①</v>
      </c>
      <c r="M93" s="697"/>
      <c r="N93" s="697"/>
      <c r="O93" s="697"/>
      <c r="P93" s="697"/>
      <c r="Q93" s="697"/>
      <c r="R93" s="697"/>
      <c r="S93" s="697"/>
      <c r="T93" s="697"/>
      <c r="U93" s="698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 t="s">
        <v>494</v>
      </c>
    </row>
    <row r="94" spans="1:37" ht="15" customHeight="1" x14ac:dyDescent="0.2">
      <c r="A94" s="300">
        <v>1</v>
      </c>
      <c r="B94" s="300"/>
      <c r="C94" s="650"/>
      <c r="D94" s="652"/>
      <c r="E94" s="324" t="s">
        <v>7</v>
      </c>
      <c r="F94" s="294">
        <v>1</v>
      </c>
      <c r="G94" s="135">
        <v>1</v>
      </c>
      <c r="H94" s="135">
        <v>1</v>
      </c>
      <c r="I94" s="135">
        <v>1</v>
      </c>
      <c r="J94" s="135">
        <v>1</v>
      </c>
      <c r="K94" s="281">
        <v>1</v>
      </c>
      <c r="L94" s="592" t="str">
        <f>AK94</f>
        <v>プール職員清掃※放課後</v>
      </c>
      <c r="M94" s="593"/>
      <c r="N94" s="593"/>
      <c r="O94" s="593"/>
      <c r="P94" s="593"/>
      <c r="Q94" s="593"/>
      <c r="R94" s="593"/>
      <c r="S94" s="593"/>
      <c r="T94" s="593"/>
      <c r="U94" s="594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 t="s">
        <v>323</v>
      </c>
    </row>
    <row r="95" spans="1:37" ht="15" customHeight="1" x14ac:dyDescent="0.2">
      <c r="A95" s="300"/>
      <c r="B95" s="300"/>
      <c r="C95" s="651"/>
      <c r="D95" s="653"/>
      <c r="E95" s="325" t="s">
        <v>8</v>
      </c>
      <c r="F95" s="294"/>
      <c r="G95" s="135"/>
      <c r="H95" s="135"/>
      <c r="I95" s="135"/>
      <c r="J95" s="135"/>
      <c r="K95" s="281"/>
      <c r="L95" s="600">
        <f>AK95</f>
        <v>0</v>
      </c>
      <c r="M95" s="601"/>
      <c r="N95" s="601"/>
      <c r="O95" s="601"/>
      <c r="P95" s="601"/>
      <c r="Q95" s="601"/>
      <c r="R95" s="601"/>
      <c r="S95" s="601"/>
      <c r="T95" s="601"/>
      <c r="U95" s="602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00"/>
      <c r="B96" s="300"/>
      <c r="C96" s="675"/>
      <c r="D96" s="677"/>
      <c r="E96" s="279"/>
      <c r="F96" s="265"/>
      <c r="G96" s="266"/>
      <c r="H96" s="266"/>
      <c r="I96" s="266"/>
      <c r="J96" s="266"/>
      <c r="K96" s="298"/>
      <c r="L96" s="679"/>
      <c r="M96" s="680"/>
      <c r="N96" s="680"/>
      <c r="O96" s="680"/>
      <c r="P96" s="680"/>
      <c r="Q96" s="680"/>
      <c r="R96" s="680"/>
      <c r="S96" s="680"/>
      <c r="T96" s="680"/>
      <c r="U96" s="681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3"/>
      <c r="AG96" s="269"/>
      <c r="AH96" s="270"/>
      <c r="AI96" s="71"/>
      <c r="AJ96" s="715"/>
      <c r="AK96" s="374"/>
    </row>
    <row r="97" spans="1:37" ht="15" customHeight="1" x14ac:dyDescent="0.2">
      <c r="A97" s="300"/>
      <c r="B97" s="300"/>
      <c r="C97" s="675"/>
      <c r="D97" s="677"/>
      <c r="E97" s="275"/>
      <c r="F97" s="267"/>
      <c r="G97" s="268"/>
      <c r="H97" s="268"/>
      <c r="I97" s="268"/>
      <c r="J97" s="268"/>
      <c r="K97" s="296"/>
      <c r="L97" s="679"/>
      <c r="M97" s="688"/>
      <c r="N97" s="688"/>
      <c r="O97" s="688"/>
      <c r="P97" s="688"/>
      <c r="Q97" s="688"/>
      <c r="R97" s="688"/>
      <c r="S97" s="688"/>
      <c r="T97" s="688"/>
      <c r="U97" s="689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5"/>
      <c r="AG97" s="690"/>
      <c r="AH97" s="691"/>
      <c r="AI97" s="71"/>
      <c r="AJ97" s="716"/>
      <c r="AK97" s="375"/>
    </row>
    <row r="98" spans="1:37" ht="15" customHeight="1" thickBot="1" x14ac:dyDescent="0.25">
      <c r="A98" s="300"/>
      <c r="B98" s="300"/>
      <c r="C98" s="676"/>
      <c r="D98" s="678"/>
      <c r="E98" s="280"/>
      <c r="F98" s="271"/>
      <c r="G98" s="272"/>
      <c r="H98" s="272"/>
      <c r="I98" s="272"/>
      <c r="J98" s="272"/>
      <c r="K98" s="297"/>
      <c r="L98" s="692"/>
      <c r="M98" s="693"/>
      <c r="N98" s="693"/>
      <c r="O98" s="693"/>
      <c r="P98" s="693"/>
      <c r="Q98" s="693"/>
      <c r="R98" s="693"/>
      <c r="S98" s="693"/>
      <c r="T98" s="693"/>
      <c r="U98" s="694"/>
      <c r="V98" s="686"/>
      <c r="W98" s="686"/>
      <c r="X98" s="686"/>
      <c r="Y98" s="686"/>
      <c r="Z98" s="686"/>
      <c r="AA98" s="686"/>
      <c r="AB98" s="686"/>
      <c r="AC98" s="686"/>
      <c r="AD98" s="686"/>
      <c r="AE98" s="686"/>
      <c r="AF98" s="687"/>
      <c r="AG98" s="695"/>
      <c r="AH98" s="696"/>
      <c r="AI98" s="71"/>
      <c r="AJ98" s="717"/>
      <c r="AK98" s="376"/>
    </row>
    <row r="99" spans="1:37" ht="11.1" customHeight="1" x14ac:dyDescent="0.2">
      <c r="A99" s="300"/>
      <c r="B99" s="300"/>
      <c r="Q99" s="20"/>
    </row>
    <row r="100" spans="1:37" ht="11.1" customHeight="1" x14ac:dyDescent="0.2">
      <c r="D100" s="56" t="s">
        <v>29</v>
      </c>
      <c r="E100" s="703" t="s">
        <v>94</v>
      </c>
      <c r="F100" s="703"/>
      <c r="G100" s="703"/>
      <c r="H100" s="704"/>
      <c r="I100" s="704"/>
      <c r="J100" s="31"/>
      <c r="K100" s="31"/>
      <c r="N100" s="31"/>
      <c r="P100" s="703" t="s">
        <v>95</v>
      </c>
      <c r="Q100" s="703"/>
      <c r="R100" s="703"/>
      <c r="S100" s="703"/>
      <c r="T100" s="703"/>
      <c r="U100" s="31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49" t="s">
        <v>3</v>
      </c>
      <c r="M101" s="49" t="s">
        <v>4</v>
      </c>
      <c r="N101" s="51" t="s">
        <v>5</v>
      </c>
      <c r="P101" s="51"/>
      <c r="Q101" s="51" t="s">
        <v>0</v>
      </c>
      <c r="R101" s="51" t="s">
        <v>1</v>
      </c>
      <c r="S101" s="51" t="s">
        <v>2</v>
      </c>
      <c r="T101" s="51" t="s">
        <v>396</v>
      </c>
      <c r="U101" s="5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47</v>
      </c>
      <c r="G102" s="700"/>
      <c r="H102" s="699">
        <f>SUM(G3,G6,G9,G12,G15,G18,G21,G24,G27,G30,G33,G36,G39,G42,G45,G48,G51,G57,G60,G63,G66,G69,G72,G75,G78,G81,G84,G87,G90,G93,G96)</f>
        <v>65</v>
      </c>
      <c r="I102" s="701"/>
      <c r="J102" s="699">
        <f>SUM(H3,H6,H9,H12,H15,H18,H21,H24,H27,H30,H33,H36,H39,H42,H45,H48,H51,H57,H60,H63,H66,H69,H72,H75,H78,H81,H84,H87,H90,H93,H96)</f>
        <v>66</v>
      </c>
      <c r="K102" s="701"/>
      <c r="L102" s="49">
        <f>SUM(I3,I6,I9,I12,I15,I18,I21,I24,I27,I30,I33,I36,I39,I42,I45,I48,I51,I57,I60,I63,I66,I69,I72,I75,I78,I81,I84,I87,I90,I93,I96)</f>
        <v>68</v>
      </c>
      <c r="M102" s="49">
        <f>SUM(J3,J6,J9,J12,J15,J18,J21,J24,J27,J30,J33,J36,J39,J42,J45,J48,J51,J57,J60,J63,J66,J69,J72,J75,J78,J81,J84,J87,J90,J93,J96)</f>
        <v>66</v>
      </c>
      <c r="N102" s="54">
        <f>SUM(K3,K6,K9,K12,K15,K18,K21,K24,K27,K30,K33,K36,K39,K42,K45,K48,K51,K57,K60,K63,K66,K69,K72,K75,K78,K81,K84,K87,K90,K93,K96)</f>
        <v>66</v>
      </c>
      <c r="P102" s="51" t="s">
        <v>51</v>
      </c>
      <c r="Q102" s="51">
        <v>1</v>
      </c>
      <c r="R102" s="51">
        <v>1</v>
      </c>
      <c r="S102" s="51">
        <v>1</v>
      </c>
      <c r="T102" s="51">
        <v>1</v>
      </c>
      <c r="U102" s="51">
        <v>1</v>
      </c>
      <c r="V102" s="51">
        <v>1</v>
      </c>
      <c r="X102" s="699" t="s">
        <v>17</v>
      </c>
      <c r="Y102" s="701"/>
      <c r="Z102" s="699">
        <f>SUM(A3:A98)-1</f>
        <v>14</v>
      </c>
      <c r="AA102" s="701"/>
      <c r="AB102" s="699">
        <f>SUM(A3:A98)</f>
        <v>15</v>
      </c>
      <c r="AC102" s="702"/>
      <c r="AD102" s="702"/>
      <c r="AE102" s="701"/>
      <c r="AF102" s="51">
        <f>AB102</f>
        <v>15</v>
      </c>
      <c r="AG102" s="51">
        <f>AB102</f>
        <v>15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7</v>
      </c>
      <c r="G103" s="700"/>
      <c r="H103" s="699">
        <f>SUM(G4,G7,G10,G13,G16,G19,G22,G25,G28,G31,G34,G37,G40,G43,G46,G49,G52,G58,G61,G64,G67,G70,G73,G76,G79,G82,G85,G88,G91,G94,G97)</f>
        <v>5</v>
      </c>
      <c r="I103" s="701"/>
      <c r="J103" s="699">
        <f>SUM(H4,H7,H10,H13,H16,H19,H22,H25,H28,H31,H34,H37,H40,H43,H46,H49,H52,H58,H61,H64,H67,H70,H73,H76,H79,H82,H85,H88,H91,H94,H97)</f>
        <v>6</v>
      </c>
      <c r="K103" s="701"/>
      <c r="L103" s="49">
        <f t="shared" ref="L103:N104" si="6">SUM(I4,I7,I10,I13,I16,I19,I22,I25,I28,I31,I34,I37,I40,I43,I46,I49,I52,I58,I61,I64,I67,I70,I73,I76,I79,I82,I85,I88,I91,I94,I97)</f>
        <v>5</v>
      </c>
      <c r="M103" s="49">
        <f t="shared" si="6"/>
        <v>7</v>
      </c>
      <c r="N103" s="54">
        <f t="shared" si="6"/>
        <v>7</v>
      </c>
      <c r="P103" s="51" t="s">
        <v>52</v>
      </c>
      <c r="Q103" s="51"/>
      <c r="R103" s="51"/>
      <c r="S103" s="51"/>
      <c r="T103" s="51"/>
      <c r="U103" s="5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49">
        <f t="shared" si="6"/>
        <v>0</v>
      </c>
      <c r="M104" s="49">
        <f t="shared" si="6"/>
        <v>0</v>
      </c>
      <c r="N104" s="54">
        <f t="shared" si="6"/>
        <v>0</v>
      </c>
      <c r="P104" s="51" t="s">
        <v>53</v>
      </c>
      <c r="Q104" s="51">
        <v>4</v>
      </c>
      <c r="R104" s="51">
        <v>3</v>
      </c>
      <c r="S104" s="51">
        <v>4</v>
      </c>
      <c r="T104" s="51">
        <v>2</v>
      </c>
      <c r="U104" s="51">
        <v>3</v>
      </c>
      <c r="V104" s="51">
        <v>3</v>
      </c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51" t="s">
        <v>54</v>
      </c>
      <c r="Q105" s="51"/>
      <c r="R105" s="51"/>
      <c r="S105" s="51"/>
      <c r="T105" s="51"/>
      <c r="U105" s="51"/>
      <c r="V105" s="51"/>
    </row>
    <row r="106" spans="1:37" ht="11.1" customHeight="1" x14ac:dyDescent="0.2">
      <c r="E106" s="703" t="s">
        <v>96</v>
      </c>
      <c r="F106" s="703"/>
      <c r="G106" s="703"/>
      <c r="H106" s="704"/>
      <c r="I106" s="704"/>
      <c r="J106" s="704"/>
      <c r="K106" s="704"/>
      <c r="L106" s="704"/>
      <c r="M106" s="704"/>
      <c r="N106" s="704"/>
      <c r="P106" s="51" t="s">
        <v>55</v>
      </c>
      <c r="Q106" s="51"/>
      <c r="R106" s="51"/>
      <c r="S106" s="51"/>
      <c r="T106" s="51">
        <v>1</v>
      </c>
      <c r="U106" s="51">
        <v>2</v>
      </c>
      <c r="V106" s="51">
        <v>2</v>
      </c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49" t="s">
        <v>3</v>
      </c>
      <c r="M107" s="49" t="s">
        <v>4</v>
      </c>
      <c r="N107" s="51" t="s">
        <v>5</v>
      </c>
      <c r="P107" s="48" t="s">
        <v>56</v>
      </c>
      <c r="Q107" s="48">
        <v>1</v>
      </c>
      <c r="R107" s="48">
        <v>1</v>
      </c>
      <c r="S107" s="48">
        <v>1</v>
      </c>
      <c r="T107" s="48">
        <v>1</v>
      </c>
      <c r="U107" s="48">
        <v>1</v>
      </c>
      <c r="V107" s="48">
        <v>1</v>
      </c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699">
        <f>F102</f>
        <v>47</v>
      </c>
      <c r="G108" s="700"/>
      <c r="H108" s="699">
        <f>H102</f>
        <v>65</v>
      </c>
      <c r="I108" s="701"/>
      <c r="J108" s="699">
        <f>J102</f>
        <v>66</v>
      </c>
      <c r="K108" s="701"/>
      <c r="L108" s="49">
        <f>L102</f>
        <v>68</v>
      </c>
      <c r="M108" s="49">
        <f>M102</f>
        <v>66</v>
      </c>
      <c r="N108" s="54">
        <f>N102</f>
        <v>66</v>
      </c>
      <c r="P108" s="47" t="s">
        <v>92</v>
      </c>
      <c r="Q108" s="41">
        <f t="shared" ref="Q108:V108" si="7">SUM(Q102:Q107)</f>
        <v>6</v>
      </c>
      <c r="R108" s="41">
        <f t="shared" si="7"/>
        <v>5</v>
      </c>
      <c r="S108" s="41">
        <f t="shared" si="7"/>
        <v>6</v>
      </c>
      <c r="T108" s="41">
        <f t="shared" si="7"/>
        <v>5</v>
      </c>
      <c r="U108" s="41">
        <f t="shared" si="7"/>
        <v>7</v>
      </c>
      <c r="V108" s="41">
        <f t="shared" si="7"/>
        <v>7</v>
      </c>
      <c r="X108" s="51" t="s">
        <v>17</v>
      </c>
      <c r="Y108" s="708">
        <f>COUNTIF(D3:D98,D100)-1</f>
        <v>3</v>
      </c>
      <c r="Z108" s="708"/>
      <c r="AA108" s="708">
        <f>COUNTIF(D3:D98,D101)-3</f>
        <v>2</v>
      </c>
      <c r="AB108" s="708"/>
      <c r="AC108" s="708">
        <f>COUNTIF(D3:D98,D102)-1</f>
        <v>4</v>
      </c>
      <c r="AD108" s="708"/>
      <c r="AE108" s="699">
        <f>COUNTIF(D3:D98,D103)-1</f>
        <v>3</v>
      </c>
      <c r="AF108" s="700"/>
      <c r="AG108" s="699">
        <f>COUNTIF(D3:D98,D104)-1</f>
        <v>3</v>
      </c>
      <c r="AH108" s="700"/>
    </row>
    <row r="109" spans="1:37" ht="11.1" customHeight="1" x14ac:dyDescent="0.2">
      <c r="E109" s="51" t="s">
        <v>7</v>
      </c>
      <c r="F109" s="699">
        <f>F103</f>
        <v>7</v>
      </c>
      <c r="G109" s="700"/>
      <c r="H109" s="699">
        <f>H103</f>
        <v>5</v>
      </c>
      <c r="I109" s="701"/>
      <c r="J109" s="699">
        <f>J103</f>
        <v>6</v>
      </c>
      <c r="K109" s="701"/>
      <c r="L109" s="49">
        <f t="shared" ref="L109:N110" si="8">L103</f>
        <v>5</v>
      </c>
      <c r="M109" s="49">
        <f t="shared" si="8"/>
        <v>7</v>
      </c>
      <c r="N109" s="54">
        <f t="shared" si="8"/>
        <v>7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699">
        <f>F104</f>
        <v>0</v>
      </c>
      <c r="G110" s="700"/>
      <c r="H110" s="699">
        <f>H104</f>
        <v>0</v>
      </c>
      <c r="I110" s="701"/>
      <c r="J110" s="699">
        <f>J104</f>
        <v>0</v>
      </c>
      <c r="K110" s="701"/>
      <c r="L110" s="49">
        <f t="shared" si="8"/>
        <v>0</v>
      </c>
      <c r="M110" s="49">
        <f t="shared" si="8"/>
        <v>0</v>
      </c>
      <c r="N110" s="54">
        <f t="shared" si="8"/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7.25" customHeight="1" x14ac:dyDescent="0.2">
      <c r="F112" s="159">
        <f>F102</f>
        <v>47</v>
      </c>
      <c r="G112" s="159">
        <f>H102</f>
        <v>65</v>
      </c>
      <c r="H112" s="159">
        <f>J102</f>
        <v>66</v>
      </c>
      <c r="I112" s="159">
        <f t="shared" ref="I112:K114" si="9">L102</f>
        <v>68</v>
      </c>
      <c r="J112" s="159">
        <f t="shared" si="9"/>
        <v>66</v>
      </c>
      <c r="K112" s="159">
        <f t="shared" si="9"/>
        <v>66</v>
      </c>
      <c r="AF112" s="46"/>
    </row>
    <row r="113" spans="6:17" x14ac:dyDescent="0.2">
      <c r="F113" s="159">
        <f>F103</f>
        <v>7</v>
      </c>
      <c r="G113" s="159">
        <f>H103</f>
        <v>5</v>
      </c>
      <c r="H113" s="159">
        <f>J103</f>
        <v>6</v>
      </c>
      <c r="I113" s="159">
        <f t="shared" si="9"/>
        <v>5</v>
      </c>
      <c r="J113" s="159">
        <f t="shared" si="9"/>
        <v>7</v>
      </c>
      <c r="K113" s="159">
        <f t="shared" si="9"/>
        <v>7</v>
      </c>
    </row>
    <row r="114" spans="6:17" x14ac:dyDescent="0.2">
      <c r="F114" s="159">
        <f>F104</f>
        <v>0</v>
      </c>
      <c r="G114" s="159">
        <f>H104</f>
        <v>0</v>
      </c>
      <c r="H114" s="159">
        <f>J104</f>
        <v>0</v>
      </c>
      <c r="I114" s="159">
        <f t="shared" si="9"/>
        <v>0</v>
      </c>
      <c r="J114" s="159">
        <f t="shared" si="9"/>
        <v>0</v>
      </c>
      <c r="K114" s="159">
        <f t="shared" si="9"/>
        <v>0</v>
      </c>
    </row>
    <row r="124" spans="6:17" x14ac:dyDescent="0.2">
      <c r="Q124" s="20"/>
    </row>
  </sheetData>
  <autoFilter ref="D1:D124" xr:uid="{00000000-0009-0000-0000-000004000000}"/>
  <mergeCells count="349"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84:AJ86"/>
    <mergeCell ref="AJ87:AJ89"/>
    <mergeCell ref="AJ90:AJ92"/>
    <mergeCell ref="AJ45:AJ47"/>
    <mergeCell ref="AJ48:AJ50"/>
    <mergeCell ref="AJ51:AJ53"/>
    <mergeCell ref="AJ30:AJ32"/>
    <mergeCell ref="AJ33:AJ35"/>
    <mergeCell ref="AJ36:AJ38"/>
    <mergeCell ref="AJ39:AJ41"/>
    <mergeCell ref="AJ42:AJ44"/>
    <mergeCell ref="AJ15:AJ17"/>
    <mergeCell ref="AJ18:AJ20"/>
    <mergeCell ref="AJ21:AJ23"/>
    <mergeCell ref="AJ24:AJ26"/>
    <mergeCell ref="AJ27:AJ29"/>
    <mergeCell ref="AJ2:AK2"/>
    <mergeCell ref="AJ3:AJ5"/>
    <mergeCell ref="AJ6:AJ8"/>
    <mergeCell ref="AJ9:AJ11"/>
    <mergeCell ref="AJ12:AJ14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25" right="0.25" top="0.75" bottom="0.75" header="0.3" footer="0.3"/>
  <pageSetup paperSize="9" scale="97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124"/>
  <sheetViews>
    <sheetView topLeftCell="A36" zoomScale="140" zoomScaleNormal="140" workbookViewId="0">
      <selection activeCell="L86" sqref="L86:U86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50" customWidth="1"/>
    <col min="13" max="13" width="3.109375" style="50" customWidth="1"/>
    <col min="14" max="14" width="4.6640625" style="50" customWidth="1"/>
    <col min="15" max="34" width="3.109375" style="50" customWidth="1"/>
    <col min="35" max="35" width="2.6640625" customWidth="1"/>
    <col min="36" max="36" width="3.6640625" customWidth="1"/>
    <col min="37" max="37" width="12.109375" customWidth="1"/>
    <col min="38" max="46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23" t="str">
        <f>設定!B2</f>
        <v>令和</v>
      </c>
      <c r="M1" s="384">
        <f>設定!C2</f>
        <v>7</v>
      </c>
      <c r="N1" s="23" t="s">
        <v>11</v>
      </c>
      <c r="O1" s="575" t="s">
        <v>97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2" t="s">
        <v>9</v>
      </c>
      <c r="D2" s="63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577" t="s">
        <v>34</v>
      </c>
      <c r="M2" s="578"/>
      <c r="N2" s="578"/>
      <c r="O2" s="578"/>
      <c r="P2" s="578"/>
      <c r="Q2" s="578"/>
      <c r="R2" s="578"/>
      <c r="S2" s="578"/>
      <c r="T2" s="578"/>
      <c r="U2" s="579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140</v>
      </c>
      <c r="AK2" s="706"/>
    </row>
    <row r="3" spans="1:37" ht="15" customHeight="1" x14ac:dyDescent="0.2">
      <c r="A3" s="332"/>
      <c r="B3" s="332"/>
      <c r="C3" s="583">
        <v>1</v>
      </c>
      <c r="D3" s="584" t="str">
        <f>設定!D8</f>
        <v>木</v>
      </c>
      <c r="E3" s="302" t="s">
        <v>6</v>
      </c>
      <c r="F3" s="129">
        <v>4</v>
      </c>
      <c r="G3" s="130">
        <v>5</v>
      </c>
      <c r="H3" s="130">
        <v>5</v>
      </c>
      <c r="I3" s="130">
        <v>4</v>
      </c>
      <c r="J3" s="130">
        <v>4</v>
      </c>
      <c r="K3" s="131">
        <v>5</v>
      </c>
      <c r="L3" s="718" t="str">
        <f>AK3</f>
        <v>★5校時　特別日課　★安全点検日</v>
      </c>
      <c r="M3" s="719"/>
      <c r="N3" s="719"/>
      <c r="O3" s="719"/>
      <c r="P3" s="719"/>
      <c r="Q3" s="719"/>
      <c r="R3" s="719"/>
      <c r="S3" s="719"/>
      <c r="T3" s="719"/>
      <c r="U3" s="720"/>
      <c r="V3" s="588" t="s">
        <v>473</v>
      </c>
      <c r="W3" s="588"/>
      <c r="X3" s="588"/>
      <c r="Y3" s="588"/>
      <c r="Z3" s="588"/>
      <c r="AA3" s="588"/>
      <c r="AB3" s="588"/>
      <c r="AC3" s="588"/>
      <c r="AD3" s="588"/>
      <c r="AE3" s="588"/>
      <c r="AF3" s="589"/>
      <c r="AG3" s="303"/>
      <c r="AH3" s="304"/>
      <c r="AI3" s="71"/>
      <c r="AJ3" s="710">
        <v>1</v>
      </c>
      <c r="AK3" s="305" t="s">
        <v>335</v>
      </c>
    </row>
    <row r="4" spans="1:37" ht="15" customHeight="1" x14ac:dyDescent="0.2">
      <c r="A4" s="332">
        <v>1</v>
      </c>
      <c r="B4" s="332"/>
      <c r="C4" s="487"/>
      <c r="D4" s="494"/>
      <c r="E4" s="330" t="s">
        <v>7</v>
      </c>
      <c r="F4" s="132"/>
      <c r="G4" s="133"/>
      <c r="H4" s="133"/>
      <c r="I4" s="133">
        <v>1</v>
      </c>
      <c r="J4" s="133">
        <v>1</v>
      </c>
      <c r="K4" s="134"/>
      <c r="L4" s="592" t="str">
        <f>AK4</f>
        <v>学級の日【生活・人権目標】　歯科検診（４・５年）※健・安①</v>
      </c>
      <c r="M4" s="593"/>
      <c r="N4" s="593"/>
      <c r="O4" s="593"/>
      <c r="P4" s="593"/>
      <c r="Q4" s="593"/>
      <c r="R4" s="593"/>
      <c r="S4" s="593"/>
      <c r="T4" s="593"/>
      <c r="U4" s="594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1"/>
      <c r="AG4" s="595"/>
      <c r="AH4" s="596"/>
      <c r="AI4" s="71"/>
      <c r="AJ4" s="711"/>
      <c r="AK4" s="307" t="s">
        <v>334</v>
      </c>
    </row>
    <row r="5" spans="1:37" ht="15" customHeight="1" x14ac:dyDescent="0.2">
      <c r="A5" s="332"/>
      <c r="B5" s="332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600" t="str">
        <f>AK5</f>
        <v>救急救命講習　１４：３０～１６:００</v>
      </c>
      <c r="M5" s="601"/>
      <c r="N5" s="601"/>
      <c r="O5" s="601"/>
      <c r="P5" s="601"/>
      <c r="Q5" s="601"/>
      <c r="R5" s="601"/>
      <c r="S5" s="601"/>
      <c r="T5" s="601"/>
      <c r="U5" s="602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1"/>
      <c r="AG5" s="603"/>
      <c r="AH5" s="604"/>
      <c r="AI5" s="71"/>
      <c r="AJ5" s="712"/>
      <c r="AK5" s="309" t="s">
        <v>321</v>
      </c>
    </row>
    <row r="6" spans="1:37" ht="15" customHeight="1" x14ac:dyDescent="0.2">
      <c r="A6" s="332"/>
      <c r="B6" s="332"/>
      <c r="C6" s="487">
        <v>2</v>
      </c>
      <c r="D6" s="494" t="str">
        <f>設定!D11</f>
        <v>金</v>
      </c>
      <c r="E6" s="306" t="s">
        <v>6</v>
      </c>
      <c r="F6" s="294"/>
      <c r="G6" s="135"/>
      <c r="H6" s="135"/>
      <c r="I6" s="135"/>
      <c r="J6" s="135"/>
      <c r="K6" s="281"/>
      <c r="L6" s="597" t="str">
        <f>AK6</f>
        <v>春の遠足（全学年）※バス１３台予約済み</v>
      </c>
      <c r="M6" s="598"/>
      <c r="N6" s="598"/>
      <c r="O6" s="598"/>
      <c r="P6" s="598"/>
      <c r="Q6" s="598"/>
      <c r="R6" s="598"/>
      <c r="S6" s="598"/>
      <c r="T6" s="598"/>
      <c r="U6" s="599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194</v>
      </c>
    </row>
    <row r="7" spans="1:37" ht="15" customHeight="1" x14ac:dyDescent="0.2">
      <c r="A7" s="332">
        <v>1</v>
      </c>
      <c r="B7" s="332"/>
      <c r="C7" s="487"/>
      <c r="D7" s="494"/>
      <c r="E7" s="306" t="s">
        <v>7</v>
      </c>
      <c r="F7" s="294">
        <v>5</v>
      </c>
      <c r="G7" s="135">
        <v>5</v>
      </c>
      <c r="H7" s="135">
        <v>5</v>
      </c>
      <c r="I7" s="135">
        <v>5</v>
      </c>
      <c r="J7" s="135">
        <v>5</v>
      </c>
      <c r="K7" s="281">
        <v>5</v>
      </c>
      <c r="L7" s="592" t="str">
        <f>AK7</f>
        <v>学年会</v>
      </c>
      <c r="M7" s="593"/>
      <c r="N7" s="593"/>
      <c r="O7" s="593"/>
      <c r="P7" s="593"/>
      <c r="Q7" s="593"/>
      <c r="R7" s="593"/>
      <c r="S7" s="593"/>
      <c r="T7" s="593"/>
      <c r="U7" s="594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 t="s">
        <v>278</v>
      </c>
    </row>
    <row r="8" spans="1:37" ht="15" customHeight="1" x14ac:dyDescent="0.2">
      <c r="A8" s="332"/>
      <c r="B8" s="332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600"/>
      <c r="M8" s="601"/>
      <c r="N8" s="601"/>
      <c r="O8" s="601"/>
      <c r="P8" s="601"/>
      <c r="Q8" s="601"/>
      <c r="R8" s="601"/>
      <c r="S8" s="601"/>
      <c r="T8" s="601"/>
      <c r="U8" s="602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2"/>
      <c r="B9" s="332"/>
      <c r="C9" s="605">
        <v>3</v>
      </c>
      <c r="D9" s="606" t="str">
        <f>設定!D14</f>
        <v>土</v>
      </c>
      <c r="E9" s="398" t="s">
        <v>6</v>
      </c>
      <c r="F9" s="391"/>
      <c r="G9" s="392"/>
      <c r="H9" s="392"/>
      <c r="I9" s="392"/>
      <c r="J9" s="392"/>
      <c r="K9" s="393"/>
      <c r="L9" s="607" t="str">
        <f>AK9</f>
        <v>憲法記念日</v>
      </c>
      <c r="M9" s="608"/>
      <c r="N9" s="608"/>
      <c r="O9" s="608"/>
      <c r="P9" s="608"/>
      <c r="Q9" s="608"/>
      <c r="R9" s="608"/>
      <c r="S9" s="608"/>
      <c r="T9" s="608"/>
      <c r="U9" s="609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1"/>
      <c r="AG9" s="394"/>
      <c r="AH9" s="399"/>
      <c r="AI9" s="71"/>
      <c r="AJ9" s="710">
        <v>3</v>
      </c>
      <c r="AK9" s="305" t="s">
        <v>190</v>
      </c>
    </row>
    <row r="10" spans="1:37" ht="15" customHeight="1" x14ac:dyDescent="0.2">
      <c r="A10" s="332"/>
      <c r="B10" s="332"/>
      <c r="C10" s="605"/>
      <c r="D10" s="606"/>
      <c r="E10" s="398" t="s">
        <v>7</v>
      </c>
      <c r="F10" s="391"/>
      <c r="G10" s="392"/>
      <c r="H10" s="392"/>
      <c r="I10" s="392"/>
      <c r="J10" s="392"/>
      <c r="K10" s="393"/>
      <c r="L10" s="612"/>
      <c r="M10" s="613"/>
      <c r="N10" s="613"/>
      <c r="O10" s="613"/>
      <c r="P10" s="613"/>
      <c r="Q10" s="613"/>
      <c r="R10" s="613"/>
      <c r="S10" s="613"/>
      <c r="T10" s="613"/>
      <c r="U10" s="614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1"/>
      <c r="AG10" s="615"/>
      <c r="AH10" s="616"/>
      <c r="AI10" s="71"/>
      <c r="AJ10" s="711"/>
      <c r="AK10" s="307"/>
    </row>
    <row r="11" spans="1:37" ht="15" customHeight="1" x14ac:dyDescent="0.2">
      <c r="A11" s="332"/>
      <c r="B11" s="332"/>
      <c r="C11" s="605"/>
      <c r="D11" s="606"/>
      <c r="E11" s="400" t="s">
        <v>8</v>
      </c>
      <c r="F11" s="391"/>
      <c r="G11" s="392"/>
      <c r="H11" s="392"/>
      <c r="I11" s="392"/>
      <c r="J11" s="392"/>
      <c r="K11" s="393"/>
      <c r="L11" s="617"/>
      <c r="M11" s="618"/>
      <c r="N11" s="618"/>
      <c r="O11" s="618"/>
      <c r="P11" s="618"/>
      <c r="Q11" s="618"/>
      <c r="R11" s="618"/>
      <c r="S11" s="618"/>
      <c r="T11" s="618"/>
      <c r="U11" s="619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1"/>
      <c r="AG11" s="620"/>
      <c r="AH11" s="621"/>
      <c r="AI11" s="71"/>
      <c r="AJ11" s="712"/>
      <c r="AK11" s="312"/>
    </row>
    <row r="12" spans="1:37" ht="15" customHeight="1" x14ac:dyDescent="0.2">
      <c r="A12" s="332"/>
      <c r="B12" s="332"/>
      <c r="C12" s="605">
        <v>4</v>
      </c>
      <c r="D12" s="606" t="str">
        <f>設定!D17</f>
        <v>日</v>
      </c>
      <c r="E12" s="398" t="s">
        <v>6</v>
      </c>
      <c r="F12" s="391"/>
      <c r="G12" s="392"/>
      <c r="H12" s="392"/>
      <c r="I12" s="392"/>
      <c r="J12" s="392"/>
      <c r="K12" s="393"/>
      <c r="L12" s="607" t="str">
        <f>AK12</f>
        <v>みどりの日</v>
      </c>
      <c r="M12" s="608"/>
      <c r="N12" s="608"/>
      <c r="O12" s="608"/>
      <c r="P12" s="608"/>
      <c r="Q12" s="608"/>
      <c r="R12" s="608"/>
      <c r="S12" s="608"/>
      <c r="T12" s="608"/>
      <c r="U12" s="609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1"/>
      <c r="AG12" s="394"/>
      <c r="AH12" s="399"/>
      <c r="AI12" s="71"/>
      <c r="AJ12" s="710">
        <v>4</v>
      </c>
      <c r="AK12" s="136" t="s">
        <v>191</v>
      </c>
    </row>
    <row r="13" spans="1:37" ht="15" customHeight="1" x14ac:dyDescent="0.2">
      <c r="A13" s="332"/>
      <c r="B13" s="332"/>
      <c r="C13" s="605"/>
      <c r="D13" s="606"/>
      <c r="E13" s="398" t="s">
        <v>7</v>
      </c>
      <c r="F13" s="391"/>
      <c r="G13" s="392"/>
      <c r="H13" s="392"/>
      <c r="I13" s="392"/>
      <c r="J13" s="392"/>
      <c r="K13" s="393"/>
      <c r="L13" s="612"/>
      <c r="M13" s="613"/>
      <c r="N13" s="613"/>
      <c r="O13" s="613"/>
      <c r="P13" s="613"/>
      <c r="Q13" s="613"/>
      <c r="R13" s="613"/>
      <c r="S13" s="613"/>
      <c r="T13" s="613"/>
      <c r="U13" s="614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1"/>
      <c r="AG13" s="615"/>
      <c r="AH13" s="616"/>
      <c r="AI13" s="71"/>
      <c r="AJ13" s="711"/>
      <c r="AK13" s="128"/>
    </row>
    <row r="14" spans="1:37" ht="15" customHeight="1" x14ac:dyDescent="0.2">
      <c r="A14" s="332"/>
      <c r="B14" s="332"/>
      <c r="C14" s="605"/>
      <c r="D14" s="606"/>
      <c r="E14" s="400" t="s">
        <v>8</v>
      </c>
      <c r="F14" s="391"/>
      <c r="G14" s="392"/>
      <c r="H14" s="392"/>
      <c r="I14" s="392"/>
      <c r="J14" s="392"/>
      <c r="K14" s="393"/>
      <c r="L14" s="617"/>
      <c r="M14" s="618"/>
      <c r="N14" s="618"/>
      <c r="O14" s="618"/>
      <c r="P14" s="618"/>
      <c r="Q14" s="618"/>
      <c r="R14" s="618"/>
      <c r="S14" s="618"/>
      <c r="T14" s="618"/>
      <c r="U14" s="619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1"/>
      <c r="AG14" s="620"/>
      <c r="AH14" s="621"/>
      <c r="AI14" s="71"/>
      <c r="AJ14" s="712"/>
      <c r="AK14" s="312"/>
    </row>
    <row r="15" spans="1:37" ht="15" customHeight="1" x14ac:dyDescent="0.2">
      <c r="A15" s="332"/>
      <c r="B15" s="332"/>
      <c r="C15" s="605">
        <v>5</v>
      </c>
      <c r="D15" s="606" t="str">
        <f>設定!D20</f>
        <v>月</v>
      </c>
      <c r="E15" s="400" t="s">
        <v>6</v>
      </c>
      <c r="F15" s="401"/>
      <c r="G15" s="402"/>
      <c r="H15" s="402"/>
      <c r="I15" s="402"/>
      <c r="J15" s="402"/>
      <c r="K15" s="403"/>
      <c r="L15" s="607" t="str">
        <f>AK15</f>
        <v>こどもの日</v>
      </c>
      <c r="M15" s="608"/>
      <c r="N15" s="608"/>
      <c r="O15" s="608"/>
      <c r="P15" s="608"/>
      <c r="Q15" s="608"/>
      <c r="R15" s="608"/>
      <c r="S15" s="608"/>
      <c r="T15" s="608"/>
      <c r="U15" s="609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1"/>
      <c r="AG15" s="394"/>
      <c r="AH15" s="399"/>
      <c r="AI15" s="71"/>
      <c r="AJ15" s="710">
        <v>5</v>
      </c>
      <c r="AK15" s="136" t="s">
        <v>192</v>
      </c>
    </row>
    <row r="16" spans="1:37" ht="15" customHeight="1" x14ac:dyDescent="0.2">
      <c r="A16" s="332"/>
      <c r="B16" s="332"/>
      <c r="C16" s="605"/>
      <c r="D16" s="606"/>
      <c r="E16" s="404" t="s">
        <v>7</v>
      </c>
      <c r="F16" s="391"/>
      <c r="G16" s="392"/>
      <c r="H16" s="392"/>
      <c r="I16" s="392"/>
      <c r="J16" s="392"/>
      <c r="K16" s="393"/>
      <c r="L16" s="612"/>
      <c r="M16" s="613"/>
      <c r="N16" s="613"/>
      <c r="O16" s="613"/>
      <c r="P16" s="613"/>
      <c r="Q16" s="613"/>
      <c r="R16" s="613"/>
      <c r="S16" s="613"/>
      <c r="T16" s="613"/>
      <c r="U16" s="614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1"/>
      <c r="AG16" s="615"/>
      <c r="AH16" s="616"/>
      <c r="AI16" s="71"/>
      <c r="AJ16" s="711"/>
      <c r="AK16" s="128"/>
    </row>
    <row r="17" spans="1:37" ht="15" customHeight="1" x14ac:dyDescent="0.2">
      <c r="A17" s="332"/>
      <c r="B17" s="332"/>
      <c r="C17" s="605"/>
      <c r="D17" s="606"/>
      <c r="E17" s="405" t="s">
        <v>8</v>
      </c>
      <c r="F17" s="391"/>
      <c r="G17" s="392"/>
      <c r="H17" s="392"/>
      <c r="I17" s="392"/>
      <c r="J17" s="392"/>
      <c r="K17" s="393"/>
      <c r="L17" s="617"/>
      <c r="M17" s="618"/>
      <c r="N17" s="618"/>
      <c r="O17" s="618"/>
      <c r="P17" s="618"/>
      <c r="Q17" s="618"/>
      <c r="R17" s="618"/>
      <c r="S17" s="618"/>
      <c r="T17" s="618"/>
      <c r="U17" s="619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1"/>
      <c r="AG17" s="620"/>
      <c r="AH17" s="621"/>
      <c r="AI17" s="71"/>
      <c r="AJ17" s="712"/>
      <c r="AK17" s="312"/>
    </row>
    <row r="18" spans="1:37" ht="15" customHeight="1" x14ac:dyDescent="0.2">
      <c r="A18" s="332"/>
      <c r="B18" s="332"/>
      <c r="C18" s="605">
        <v>6</v>
      </c>
      <c r="D18" s="606" t="str">
        <f>設定!D23</f>
        <v>火</v>
      </c>
      <c r="E18" s="398" t="s">
        <v>6</v>
      </c>
      <c r="F18" s="391"/>
      <c r="G18" s="392"/>
      <c r="H18" s="392"/>
      <c r="I18" s="392"/>
      <c r="J18" s="392"/>
      <c r="K18" s="393"/>
      <c r="L18" s="607" t="str">
        <f>AK18</f>
        <v>振替休日</v>
      </c>
      <c r="M18" s="608"/>
      <c r="N18" s="608"/>
      <c r="O18" s="608"/>
      <c r="P18" s="608"/>
      <c r="Q18" s="608"/>
      <c r="R18" s="608"/>
      <c r="S18" s="608"/>
      <c r="T18" s="608"/>
      <c r="U18" s="609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1"/>
      <c r="AG18" s="394"/>
      <c r="AH18" s="399"/>
      <c r="AI18" s="71"/>
      <c r="AJ18" s="710">
        <v>6</v>
      </c>
      <c r="AK18" s="136" t="s">
        <v>193</v>
      </c>
    </row>
    <row r="19" spans="1:37" ht="15" customHeight="1" x14ac:dyDescent="0.2">
      <c r="A19" s="332"/>
      <c r="B19" s="332"/>
      <c r="C19" s="605"/>
      <c r="D19" s="606"/>
      <c r="E19" s="404" t="s">
        <v>7</v>
      </c>
      <c r="F19" s="391"/>
      <c r="G19" s="392"/>
      <c r="H19" s="392"/>
      <c r="I19" s="392"/>
      <c r="J19" s="392"/>
      <c r="K19" s="393"/>
      <c r="L19" s="612"/>
      <c r="M19" s="613"/>
      <c r="N19" s="613"/>
      <c r="O19" s="613"/>
      <c r="P19" s="613"/>
      <c r="Q19" s="613"/>
      <c r="R19" s="613"/>
      <c r="S19" s="613"/>
      <c r="T19" s="613"/>
      <c r="U19" s="614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1"/>
      <c r="AG19" s="615"/>
      <c r="AH19" s="616"/>
      <c r="AI19" s="71"/>
      <c r="AJ19" s="711"/>
      <c r="AK19" s="128"/>
    </row>
    <row r="20" spans="1:37" ht="15" customHeight="1" x14ac:dyDescent="0.2">
      <c r="A20" s="332"/>
      <c r="B20" s="332"/>
      <c r="C20" s="605"/>
      <c r="D20" s="606"/>
      <c r="E20" s="405" t="s">
        <v>8</v>
      </c>
      <c r="F20" s="391"/>
      <c r="G20" s="392"/>
      <c r="H20" s="392"/>
      <c r="I20" s="392"/>
      <c r="J20" s="392"/>
      <c r="K20" s="393"/>
      <c r="L20" s="617"/>
      <c r="M20" s="618"/>
      <c r="N20" s="618"/>
      <c r="O20" s="618"/>
      <c r="P20" s="618"/>
      <c r="Q20" s="618"/>
      <c r="R20" s="618"/>
      <c r="S20" s="618"/>
      <c r="T20" s="618"/>
      <c r="U20" s="619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1"/>
      <c r="AG20" s="620"/>
      <c r="AH20" s="621"/>
      <c r="AI20" s="71"/>
      <c r="AJ20" s="712"/>
      <c r="AK20" s="312"/>
    </row>
    <row r="21" spans="1:37" ht="15" customHeight="1" x14ac:dyDescent="0.2">
      <c r="A21" s="332"/>
      <c r="B21" s="332"/>
      <c r="C21" s="487">
        <v>7</v>
      </c>
      <c r="D21" s="494" t="str">
        <f>設定!D26</f>
        <v>水</v>
      </c>
      <c r="E21" s="306" t="s">
        <v>6</v>
      </c>
      <c r="F21" s="294">
        <v>4</v>
      </c>
      <c r="G21" s="135">
        <v>5</v>
      </c>
      <c r="H21" s="135">
        <v>5</v>
      </c>
      <c r="I21" s="135">
        <v>5</v>
      </c>
      <c r="J21" s="135">
        <v>4</v>
      </c>
      <c r="K21" s="281">
        <v>5</v>
      </c>
      <c r="L21" s="597" t="str">
        <f>AK21</f>
        <v>沢岻っ子発表会ひな壇設置・ピアノ移動（1校時　勤労①）</v>
      </c>
      <c r="M21" s="598"/>
      <c r="N21" s="598"/>
      <c r="O21" s="598"/>
      <c r="P21" s="598"/>
      <c r="Q21" s="598"/>
      <c r="R21" s="598"/>
      <c r="S21" s="598"/>
      <c r="T21" s="598"/>
      <c r="U21" s="599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1"/>
      <c r="AG21" s="310"/>
      <c r="AH21" s="311"/>
      <c r="AI21" s="71"/>
      <c r="AJ21" s="710">
        <v>7</v>
      </c>
      <c r="AK21" s="136" t="s">
        <v>285</v>
      </c>
    </row>
    <row r="22" spans="1:37" ht="15" customHeight="1" x14ac:dyDescent="0.2">
      <c r="A22" s="332">
        <v>1</v>
      </c>
      <c r="B22" s="332"/>
      <c r="C22" s="487"/>
      <c r="D22" s="494"/>
      <c r="E22" s="330" t="s">
        <v>7</v>
      </c>
      <c r="F22" s="294"/>
      <c r="G22" s="135"/>
      <c r="H22" s="135"/>
      <c r="I22" s="135"/>
      <c r="J22" s="135">
        <v>1</v>
      </c>
      <c r="K22" s="281"/>
      <c r="L22" s="592" t="str">
        <f>AK22</f>
        <v>学級の日【生活・人権目標】</v>
      </c>
      <c r="M22" s="593"/>
      <c r="N22" s="593"/>
      <c r="O22" s="593"/>
      <c r="P22" s="593"/>
      <c r="Q22" s="593"/>
      <c r="R22" s="593"/>
      <c r="S22" s="593"/>
      <c r="T22" s="593"/>
      <c r="U22" s="594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1"/>
      <c r="AG22" s="595"/>
      <c r="AH22" s="596"/>
      <c r="AI22" s="71"/>
      <c r="AJ22" s="711"/>
      <c r="AK22" s="128" t="s">
        <v>275</v>
      </c>
    </row>
    <row r="23" spans="1:37" ht="15" customHeight="1" x14ac:dyDescent="0.2">
      <c r="A23" s="332"/>
      <c r="B23" s="332"/>
      <c r="C23" s="487"/>
      <c r="D23" s="494"/>
      <c r="E23" s="308" t="s">
        <v>8</v>
      </c>
      <c r="F23" s="294"/>
      <c r="G23" s="135"/>
      <c r="H23" s="135"/>
      <c r="I23" s="135"/>
      <c r="J23" s="135"/>
      <c r="K23" s="281"/>
      <c r="L23" s="600" t="str">
        <f>AK23</f>
        <v>A～D部会　終礼</v>
      </c>
      <c r="M23" s="601"/>
      <c r="N23" s="601"/>
      <c r="O23" s="601"/>
      <c r="P23" s="601"/>
      <c r="Q23" s="601"/>
      <c r="R23" s="601"/>
      <c r="S23" s="601"/>
      <c r="T23" s="601"/>
      <c r="U23" s="602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1"/>
      <c r="AG23" s="603"/>
      <c r="AH23" s="604"/>
      <c r="AI23" s="71"/>
      <c r="AJ23" s="712"/>
      <c r="AK23" s="312" t="s">
        <v>292</v>
      </c>
    </row>
    <row r="24" spans="1:37" ht="15" customHeight="1" x14ac:dyDescent="0.2">
      <c r="A24" s="332"/>
      <c r="B24" s="332"/>
      <c r="C24" s="487">
        <v>8</v>
      </c>
      <c r="D24" s="494" t="str">
        <f>設定!D29</f>
        <v>木</v>
      </c>
      <c r="E24" s="306" t="s">
        <v>6</v>
      </c>
      <c r="F24" s="294">
        <v>4</v>
      </c>
      <c r="G24" s="135">
        <v>6</v>
      </c>
      <c r="H24" s="135">
        <v>6</v>
      </c>
      <c r="I24" s="135">
        <v>6</v>
      </c>
      <c r="J24" s="135">
        <v>6</v>
      </c>
      <c r="K24" s="281">
        <v>6</v>
      </c>
      <c r="L24" s="597"/>
      <c r="M24" s="598"/>
      <c r="N24" s="598"/>
      <c r="O24" s="598"/>
      <c r="P24" s="598"/>
      <c r="Q24" s="598"/>
      <c r="R24" s="598"/>
      <c r="S24" s="598"/>
      <c r="T24" s="598"/>
      <c r="U24" s="599"/>
      <c r="V24" s="590" t="s">
        <v>474</v>
      </c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0"/>
      <c r="AH24" s="311"/>
      <c r="AI24" s="71"/>
      <c r="AJ24" s="710">
        <v>8</v>
      </c>
      <c r="AK24" s="136"/>
    </row>
    <row r="25" spans="1:37" ht="15" customHeight="1" x14ac:dyDescent="0.2">
      <c r="A25" s="332">
        <v>1</v>
      </c>
      <c r="B25" s="332"/>
      <c r="C25" s="487"/>
      <c r="D25" s="494"/>
      <c r="E25" s="330" t="s">
        <v>7</v>
      </c>
      <c r="F25" s="294"/>
      <c r="G25" s="135"/>
      <c r="H25" s="135"/>
      <c r="I25" s="135"/>
      <c r="J25" s="135"/>
      <c r="K25" s="281"/>
      <c r="L25" s="592"/>
      <c r="M25" s="593"/>
      <c r="N25" s="593"/>
      <c r="O25" s="593"/>
      <c r="P25" s="593"/>
      <c r="Q25" s="593"/>
      <c r="R25" s="593"/>
      <c r="S25" s="593"/>
      <c r="T25" s="593"/>
      <c r="U25" s="594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/>
      <c r="AH25" s="596"/>
      <c r="AI25" s="71"/>
      <c r="AJ25" s="711"/>
      <c r="AK25" s="128"/>
    </row>
    <row r="26" spans="1:37" ht="15" customHeight="1" x14ac:dyDescent="0.2">
      <c r="A26" s="332"/>
      <c r="B26" s="332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600"/>
      <c r="M26" s="601"/>
      <c r="N26" s="601"/>
      <c r="O26" s="601"/>
      <c r="P26" s="601"/>
      <c r="Q26" s="601"/>
      <c r="R26" s="601"/>
      <c r="S26" s="601"/>
      <c r="T26" s="601"/>
      <c r="U26" s="602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設定!D32</f>
        <v>金</v>
      </c>
      <c r="E27" s="306" t="s">
        <v>6</v>
      </c>
      <c r="F27" s="294">
        <v>4</v>
      </c>
      <c r="G27" s="135">
        <v>5</v>
      </c>
      <c r="H27" s="135">
        <v>5</v>
      </c>
      <c r="I27" s="135">
        <v>5</v>
      </c>
      <c r="J27" s="135">
        <v>5</v>
      </c>
      <c r="K27" s="281">
        <v>5</v>
      </c>
      <c r="L27" s="597" t="str">
        <f>AK27</f>
        <v>クラブ②（発足式）※6校時</v>
      </c>
      <c r="M27" s="598"/>
      <c r="N27" s="598"/>
      <c r="O27" s="598"/>
      <c r="P27" s="598"/>
      <c r="Q27" s="598"/>
      <c r="R27" s="598"/>
      <c r="S27" s="598"/>
      <c r="T27" s="598"/>
      <c r="U27" s="599"/>
      <c r="V27" s="590" t="s">
        <v>475</v>
      </c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 t="s">
        <v>286</v>
      </c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592" t="str">
        <f>AK28</f>
        <v>学年会</v>
      </c>
      <c r="M28" s="593"/>
      <c r="N28" s="593"/>
      <c r="O28" s="593"/>
      <c r="P28" s="593"/>
      <c r="Q28" s="593"/>
      <c r="R28" s="593"/>
      <c r="S28" s="593"/>
      <c r="T28" s="593"/>
      <c r="U28" s="594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 t="s">
        <v>278</v>
      </c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600"/>
      <c r="M29" s="601"/>
      <c r="N29" s="601"/>
      <c r="O29" s="601"/>
      <c r="P29" s="601"/>
      <c r="Q29" s="601"/>
      <c r="R29" s="601"/>
      <c r="S29" s="601"/>
      <c r="T29" s="601"/>
      <c r="U29" s="602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605">
        <v>10</v>
      </c>
      <c r="D30" s="606" t="str">
        <f>設定!D35</f>
        <v>土</v>
      </c>
      <c r="E30" s="398" t="s">
        <v>6</v>
      </c>
      <c r="F30" s="391"/>
      <c r="G30" s="392"/>
      <c r="H30" s="392"/>
      <c r="I30" s="392"/>
      <c r="J30" s="392"/>
      <c r="K30" s="393"/>
      <c r="L30" s="607"/>
      <c r="M30" s="608"/>
      <c r="N30" s="608"/>
      <c r="O30" s="608"/>
      <c r="P30" s="608"/>
      <c r="Q30" s="608"/>
      <c r="R30" s="608"/>
      <c r="S30" s="608"/>
      <c r="T30" s="608"/>
      <c r="U30" s="609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1"/>
      <c r="AG30" s="394"/>
      <c r="AH30" s="399"/>
      <c r="AI30" s="71"/>
      <c r="AJ30" s="710">
        <v>10</v>
      </c>
      <c r="AK30" s="136"/>
    </row>
    <row r="31" spans="1:37" ht="15" customHeight="1" x14ac:dyDescent="0.2">
      <c r="A31" s="332"/>
      <c r="B31" s="332"/>
      <c r="C31" s="605"/>
      <c r="D31" s="606"/>
      <c r="E31" s="404" t="s">
        <v>7</v>
      </c>
      <c r="F31" s="391"/>
      <c r="G31" s="392"/>
      <c r="H31" s="392"/>
      <c r="I31" s="392"/>
      <c r="J31" s="392"/>
      <c r="K31" s="393"/>
      <c r="L31" s="612"/>
      <c r="M31" s="613"/>
      <c r="N31" s="613"/>
      <c r="O31" s="613"/>
      <c r="P31" s="613"/>
      <c r="Q31" s="613"/>
      <c r="R31" s="613"/>
      <c r="S31" s="613"/>
      <c r="T31" s="613"/>
      <c r="U31" s="614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1"/>
      <c r="AG31" s="615"/>
      <c r="AH31" s="616"/>
      <c r="AI31" s="71"/>
      <c r="AJ31" s="711"/>
      <c r="AK31" s="128"/>
    </row>
    <row r="32" spans="1:37" ht="15" customHeight="1" x14ac:dyDescent="0.2">
      <c r="A32" s="332"/>
      <c r="B32" s="332"/>
      <c r="C32" s="605"/>
      <c r="D32" s="606"/>
      <c r="E32" s="405" t="s">
        <v>8</v>
      </c>
      <c r="F32" s="391"/>
      <c r="G32" s="392"/>
      <c r="H32" s="392"/>
      <c r="I32" s="392"/>
      <c r="J32" s="392"/>
      <c r="K32" s="393"/>
      <c r="L32" s="617"/>
      <c r="M32" s="618"/>
      <c r="N32" s="618"/>
      <c r="O32" s="618"/>
      <c r="P32" s="618"/>
      <c r="Q32" s="618"/>
      <c r="R32" s="618"/>
      <c r="S32" s="618"/>
      <c r="T32" s="618"/>
      <c r="U32" s="619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1"/>
      <c r="AG32" s="620"/>
      <c r="AH32" s="621"/>
      <c r="AI32" s="71"/>
      <c r="AJ32" s="712"/>
      <c r="AK32" s="312"/>
    </row>
    <row r="33" spans="1:37" ht="15" customHeight="1" x14ac:dyDescent="0.2">
      <c r="A33" s="332"/>
      <c r="B33" s="332"/>
      <c r="C33" s="605">
        <v>11</v>
      </c>
      <c r="D33" s="606" t="str">
        <f>設定!D38</f>
        <v>日</v>
      </c>
      <c r="E33" s="398" t="s">
        <v>6</v>
      </c>
      <c r="F33" s="391"/>
      <c r="G33" s="392"/>
      <c r="H33" s="392"/>
      <c r="I33" s="392"/>
      <c r="J33" s="392"/>
      <c r="K33" s="393"/>
      <c r="L33" s="607"/>
      <c r="M33" s="608"/>
      <c r="N33" s="608"/>
      <c r="O33" s="608"/>
      <c r="P33" s="608"/>
      <c r="Q33" s="608"/>
      <c r="R33" s="608"/>
      <c r="S33" s="608"/>
      <c r="T33" s="608"/>
      <c r="U33" s="609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1"/>
      <c r="AG33" s="394"/>
      <c r="AH33" s="399"/>
      <c r="AI33" s="71"/>
      <c r="AJ33" s="710">
        <v>11</v>
      </c>
      <c r="AK33" s="136"/>
    </row>
    <row r="34" spans="1:37" ht="15" customHeight="1" x14ac:dyDescent="0.2">
      <c r="A34" s="332"/>
      <c r="B34" s="332"/>
      <c r="C34" s="605"/>
      <c r="D34" s="606"/>
      <c r="E34" s="404" t="s">
        <v>7</v>
      </c>
      <c r="F34" s="391"/>
      <c r="G34" s="392"/>
      <c r="H34" s="392"/>
      <c r="I34" s="392"/>
      <c r="J34" s="392"/>
      <c r="K34" s="393"/>
      <c r="L34" s="612"/>
      <c r="M34" s="613"/>
      <c r="N34" s="613"/>
      <c r="O34" s="613"/>
      <c r="P34" s="613"/>
      <c r="Q34" s="613"/>
      <c r="R34" s="613"/>
      <c r="S34" s="613"/>
      <c r="T34" s="613"/>
      <c r="U34" s="614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1"/>
      <c r="AG34" s="615"/>
      <c r="AH34" s="616"/>
      <c r="AI34" s="71"/>
      <c r="AJ34" s="711"/>
      <c r="AK34" s="128"/>
    </row>
    <row r="35" spans="1:37" ht="15" customHeight="1" x14ac:dyDescent="0.2">
      <c r="A35" s="332"/>
      <c r="B35" s="332"/>
      <c r="C35" s="605"/>
      <c r="D35" s="606"/>
      <c r="E35" s="405" t="s">
        <v>8</v>
      </c>
      <c r="F35" s="391"/>
      <c r="G35" s="392"/>
      <c r="H35" s="392"/>
      <c r="I35" s="392"/>
      <c r="J35" s="392"/>
      <c r="K35" s="393"/>
      <c r="L35" s="617"/>
      <c r="M35" s="618"/>
      <c r="N35" s="618"/>
      <c r="O35" s="618"/>
      <c r="P35" s="618"/>
      <c r="Q35" s="618"/>
      <c r="R35" s="618"/>
      <c r="S35" s="618"/>
      <c r="T35" s="618"/>
      <c r="U35" s="619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1"/>
      <c r="AG35" s="620"/>
      <c r="AH35" s="621"/>
      <c r="AI35" s="71"/>
      <c r="AJ35" s="712"/>
      <c r="AK35" s="312"/>
    </row>
    <row r="36" spans="1:37" ht="15" customHeight="1" x14ac:dyDescent="0.2">
      <c r="A36" s="332"/>
      <c r="B36" s="332"/>
      <c r="C36" s="487">
        <v>12</v>
      </c>
      <c r="D36" s="494" t="str">
        <f>設定!D41</f>
        <v>月</v>
      </c>
      <c r="E36" s="306" t="s">
        <v>6</v>
      </c>
      <c r="F36" s="294">
        <v>4</v>
      </c>
      <c r="G36" s="135">
        <v>5</v>
      </c>
      <c r="H36" s="135">
        <v>6</v>
      </c>
      <c r="I36" s="135">
        <v>6</v>
      </c>
      <c r="J36" s="135">
        <v>6</v>
      </c>
      <c r="K36" s="281">
        <v>6</v>
      </c>
      <c r="L36" s="597" t="str">
        <f>AK36</f>
        <v>プール開き</v>
      </c>
      <c r="M36" s="598"/>
      <c r="N36" s="598"/>
      <c r="O36" s="598"/>
      <c r="P36" s="598"/>
      <c r="Q36" s="598"/>
      <c r="R36" s="598"/>
      <c r="S36" s="598"/>
      <c r="T36" s="598"/>
      <c r="U36" s="599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301</v>
      </c>
    </row>
    <row r="37" spans="1:37" ht="15" customHeight="1" x14ac:dyDescent="0.2">
      <c r="A37" s="332">
        <v>1</v>
      </c>
      <c r="B37" s="332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592" t="str">
        <f>AK37</f>
        <v>学習充実旬間～２３日（金）</v>
      </c>
      <c r="M37" s="593"/>
      <c r="N37" s="593"/>
      <c r="O37" s="593"/>
      <c r="P37" s="593"/>
      <c r="Q37" s="593"/>
      <c r="R37" s="593"/>
      <c r="S37" s="593"/>
      <c r="T37" s="593"/>
      <c r="U37" s="594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 t="s">
        <v>251</v>
      </c>
    </row>
    <row r="38" spans="1:37" ht="15" customHeight="1" x14ac:dyDescent="0.2">
      <c r="A38" s="332"/>
      <c r="B38" s="332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600">
        <f>AK38</f>
        <v>0</v>
      </c>
      <c r="M38" s="601"/>
      <c r="N38" s="601"/>
      <c r="O38" s="601"/>
      <c r="P38" s="601"/>
      <c r="Q38" s="601"/>
      <c r="R38" s="601"/>
      <c r="S38" s="601"/>
      <c r="T38" s="601"/>
      <c r="U38" s="602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2"/>
      <c r="B39" s="332"/>
      <c r="C39" s="487">
        <v>13</v>
      </c>
      <c r="D39" s="494" t="str">
        <f>設定!D44</f>
        <v>火</v>
      </c>
      <c r="E39" s="306" t="s">
        <v>6</v>
      </c>
      <c r="F39" s="294">
        <v>3</v>
      </c>
      <c r="G39" s="135">
        <v>4</v>
      </c>
      <c r="H39" s="135">
        <v>5</v>
      </c>
      <c r="I39" s="135">
        <v>6</v>
      </c>
      <c r="J39" s="135">
        <v>6</v>
      </c>
      <c r="K39" s="281">
        <v>6</v>
      </c>
      <c r="L39" s="597" t="str">
        <f>AK39</f>
        <v>学級の日【学習充実旬間について】</v>
      </c>
      <c r="M39" s="598"/>
      <c r="N39" s="598"/>
      <c r="O39" s="598"/>
      <c r="P39" s="598"/>
      <c r="Q39" s="598"/>
      <c r="R39" s="598"/>
      <c r="S39" s="598"/>
      <c r="T39" s="598"/>
      <c r="U39" s="599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1"/>
      <c r="AG39" s="310"/>
      <c r="AH39" s="311"/>
      <c r="AI39" s="71"/>
      <c r="AJ39" s="710">
        <v>13</v>
      </c>
      <c r="AK39" s="136" t="s">
        <v>327</v>
      </c>
    </row>
    <row r="40" spans="1:37" ht="15" customHeight="1" x14ac:dyDescent="0.2">
      <c r="A40" s="332">
        <v>1</v>
      </c>
      <c r="B40" s="332"/>
      <c r="C40" s="487"/>
      <c r="D40" s="494"/>
      <c r="E40" s="330" t="s">
        <v>7</v>
      </c>
      <c r="F40" s="294">
        <v>1</v>
      </c>
      <c r="G40" s="135">
        <v>1</v>
      </c>
      <c r="H40" s="135"/>
      <c r="I40" s="135"/>
      <c r="J40" s="135"/>
      <c r="K40" s="281"/>
      <c r="L40" s="592" t="str">
        <f>AK40</f>
        <v>歯科検診（１・２年）※健・安①</v>
      </c>
      <c r="M40" s="593"/>
      <c r="N40" s="593"/>
      <c r="O40" s="593"/>
      <c r="P40" s="593"/>
      <c r="Q40" s="593"/>
      <c r="R40" s="593"/>
      <c r="S40" s="593"/>
      <c r="T40" s="593"/>
      <c r="U40" s="594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1"/>
      <c r="AG40" s="595"/>
      <c r="AH40" s="596"/>
      <c r="AI40" s="71"/>
      <c r="AJ40" s="711"/>
      <c r="AK40" s="128" t="s">
        <v>326</v>
      </c>
    </row>
    <row r="41" spans="1:37" ht="15" customHeight="1" x14ac:dyDescent="0.2">
      <c r="A41" s="332"/>
      <c r="B41" s="332"/>
      <c r="C41" s="487"/>
      <c r="D41" s="494"/>
      <c r="E41" s="308" t="s">
        <v>8</v>
      </c>
      <c r="F41" s="294"/>
      <c r="G41" s="135"/>
      <c r="H41" s="135"/>
      <c r="I41" s="135"/>
      <c r="J41" s="135"/>
      <c r="K41" s="281"/>
      <c r="L41" s="600"/>
      <c r="M41" s="601"/>
      <c r="N41" s="601"/>
      <c r="O41" s="601"/>
      <c r="P41" s="601"/>
      <c r="Q41" s="601"/>
      <c r="R41" s="601"/>
      <c r="S41" s="601"/>
      <c r="T41" s="601"/>
      <c r="U41" s="602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1"/>
      <c r="AG41" s="603"/>
      <c r="AH41" s="604"/>
      <c r="AI41" s="71"/>
      <c r="AJ41" s="712"/>
      <c r="AK41" s="312"/>
    </row>
    <row r="42" spans="1:37" ht="15" customHeight="1" x14ac:dyDescent="0.2">
      <c r="A42" s="332"/>
      <c r="B42" s="332"/>
      <c r="C42" s="487">
        <v>14</v>
      </c>
      <c r="D42" s="494" t="str">
        <f>設定!D47</f>
        <v>水</v>
      </c>
      <c r="E42" s="306" t="s">
        <v>6</v>
      </c>
      <c r="F42" s="294">
        <v>4</v>
      </c>
      <c r="G42" s="135">
        <v>5</v>
      </c>
      <c r="H42" s="135">
        <v>5</v>
      </c>
      <c r="I42" s="135">
        <v>5</v>
      </c>
      <c r="J42" s="135">
        <v>5</v>
      </c>
      <c r="K42" s="281">
        <v>5</v>
      </c>
      <c r="L42" s="597" t="str">
        <f>AK42</f>
        <v>児童朝会【運営委員会】</v>
      </c>
      <c r="M42" s="598"/>
      <c r="N42" s="598"/>
      <c r="O42" s="598"/>
      <c r="P42" s="598"/>
      <c r="Q42" s="598"/>
      <c r="R42" s="598"/>
      <c r="S42" s="598"/>
      <c r="T42" s="598"/>
      <c r="U42" s="599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 t="s">
        <v>422</v>
      </c>
    </row>
    <row r="43" spans="1:37" ht="15" customHeight="1" x14ac:dyDescent="0.2">
      <c r="A43" s="332">
        <v>1</v>
      </c>
      <c r="B43" s="332"/>
      <c r="C43" s="487"/>
      <c r="D43" s="494"/>
      <c r="E43" s="330" t="s">
        <v>7</v>
      </c>
      <c r="F43" s="294"/>
      <c r="G43" s="135"/>
      <c r="H43" s="135"/>
      <c r="I43" s="135"/>
      <c r="J43" s="135"/>
      <c r="K43" s="281"/>
      <c r="L43" s="592" t="str">
        <f>AK43</f>
        <v>委員会活動（６校時）</v>
      </c>
      <c r="M43" s="593"/>
      <c r="N43" s="593"/>
      <c r="O43" s="593"/>
      <c r="P43" s="593"/>
      <c r="Q43" s="593"/>
      <c r="R43" s="593"/>
      <c r="S43" s="593"/>
      <c r="T43" s="593"/>
      <c r="U43" s="594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 t="s">
        <v>370</v>
      </c>
    </row>
    <row r="44" spans="1:37" ht="15" customHeight="1" x14ac:dyDescent="0.2">
      <c r="A44" s="332"/>
      <c r="B44" s="332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600"/>
      <c r="M44" s="601"/>
      <c r="N44" s="601"/>
      <c r="O44" s="601"/>
      <c r="P44" s="601"/>
      <c r="Q44" s="601"/>
      <c r="R44" s="601"/>
      <c r="S44" s="601"/>
      <c r="T44" s="601"/>
      <c r="U44" s="602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</row>
    <row r="45" spans="1:37" ht="15" customHeight="1" x14ac:dyDescent="0.2">
      <c r="A45" s="332"/>
      <c r="B45" s="332"/>
      <c r="C45" s="487">
        <v>15</v>
      </c>
      <c r="D45" s="494" t="str">
        <f>設定!D50</f>
        <v>木</v>
      </c>
      <c r="E45" s="306" t="s">
        <v>6</v>
      </c>
      <c r="F45" s="294">
        <v>4</v>
      </c>
      <c r="G45" s="135">
        <v>6</v>
      </c>
      <c r="H45" s="135">
        <v>6</v>
      </c>
      <c r="I45" s="135">
        <v>6</v>
      </c>
      <c r="J45" s="135">
        <v>6</v>
      </c>
      <c r="K45" s="281">
        <v>6</v>
      </c>
      <c r="L45" s="597"/>
      <c r="M45" s="598"/>
      <c r="N45" s="598"/>
      <c r="O45" s="598"/>
      <c r="P45" s="598"/>
      <c r="Q45" s="598"/>
      <c r="R45" s="598"/>
      <c r="S45" s="598"/>
      <c r="T45" s="598"/>
      <c r="U45" s="599"/>
      <c r="V45" s="590" t="s">
        <v>443</v>
      </c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/>
    </row>
    <row r="46" spans="1:37" ht="15" customHeight="1" x14ac:dyDescent="0.2">
      <c r="A46" s="332">
        <v>1</v>
      </c>
      <c r="B46" s="332"/>
      <c r="C46" s="487"/>
      <c r="D46" s="494"/>
      <c r="E46" s="330" t="s">
        <v>7</v>
      </c>
      <c r="F46" s="294"/>
      <c r="G46" s="135"/>
      <c r="H46" s="135"/>
      <c r="I46" s="135"/>
      <c r="J46" s="135"/>
      <c r="K46" s="281"/>
      <c r="L46" s="592"/>
      <c r="M46" s="593"/>
      <c r="N46" s="593"/>
      <c r="O46" s="593"/>
      <c r="P46" s="593"/>
      <c r="Q46" s="593"/>
      <c r="R46" s="593"/>
      <c r="S46" s="593"/>
      <c r="T46" s="593"/>
      <c r="U46" s="594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/>
    </row>
    <row r="47" spans="1:37" ht="15" customHeight="1" x14ac:dyDescent="0.2">
      <c r="A47" s="332"/>
      <c r="B47" s="332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600"/>
      <c r="M47" s="601"/>
      <c r="N47" s="601"/>
      <c r="O47" s="601"/>
      <c r="P47" s="601"/>
      <c r="Q47" s="601"/>
      <c r="R47" s="601"/>
      <c r="S47" s="601"/>
      <c r="T47" s="601"/>
      <c r="U47" s="602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設定!D53</f>
        <v>金</v>
      </c>
      <c r="E48" s="306" t="s">
        <v>6</v>
      </c>
      <c r="F48" s="294">
        <v>4</v>
      </c>
      <c r="G48" s="135">
        <v>5</v>
      </c>
      <c r="H48" s="135">
        <v>5</v>
      </c>
      <c r="I48" s="135">
        <v>5</v>
      </c>
      <c r="J48" s="135">
        <v>5</v>
      </c>
      <c r="K48" s="281">
        <v>5</v>
      </c>
      <c r="L48" s="597"/>
      <c r="M48" s="598"/>
      <c r="N48" s="598"/>
      <c r="O48" s="598"/>
      <c r="P48" s="598"/>
      <c r="Q48" s="598"/>
      <c r="R48" s="598"/>
      <c r="S48" s="598"/>
      <c r="T48" s="598"/>
      <c r="U48" s="599"/>
      <c r="V48" s="590" t="s">
        <v>444</v>
      </c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/>
    </row>
    <row r="49" spans="1:37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592" t="s">
        <v>278</v>
      </c>
      <c r="M49" s="593"/>
      <c r="N49" s="593"/>
      <c r="O49" s="593"/>
      <c r="P49" s="593"/>
      <c r="Q49" s="593"/>
      <c r="R49" s="593"/>
      <c r="S49" s="593"/>
      <c r="T49" s="593"/>
      <c r="U49" s="594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600"/>
      <c r="M50" s="601"/>
      <c r="N50" s="601"/>
      <c r="O50" s="601"/>
      <c r="P50" s="601"/>
      <c r="Q50" s="601"/>
      <c r="R50" s="601"/>
      <c r="S50" s="601"/>
      <c r="T50" s="601"/>
      <c r="U50" s="602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2"/>
      <c r="B51" s="332"/>
      <c r="C51" s="605">
        <v>17</v>
      </c>
      <c r="D51" s="606" t="str">
        <f>設定!D56</f>
        <v>土</v>
      </c>
      <c r="E51" s="398" t="s">
        <v>6</v>
      </c>
      <c r="F51" s="391"/>
      <c r="G51" s="392"/>
      <c r="H51" s="392"/>
      <c r="I51" s="392"/>
      <c r="J51" s="392"/>
      <c r="K51" s="393"/>
      <c r="L51" s="607" t="str">
        <f>AK51</f>
        <v>第３土曜日「おきなわ地域教育の日」</v>
      </c>
      <c r="M51" s="608"/>
      <c r="N51" s="608"/>
      <c r="O51" s="608"/>
      <c r="P51" s="608"/>
      <c r="Q51" s="608"/>
      <c r="R51" s="608"/>
      <c r="S51" s="608"/>
      <c r="T51" s="608"/>
      <c r="U51" s="609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1"/>
      <c r="AG51" s="394"/>
      <c r="AH51" s="399"/>
      <c r="AI51" s="71"/>
      <c r="AJ51" s="710">
        <v>17</v>
      </c>
      <c r="AK51" s="136" t="s">
        <v>282</v>
      </c>
    </row>
    <row r="52" spans="1:37" ht="15" customHeight="1" x14ac:dyDescent="0.2">
      <c r="A52" s="332"/>
      <c r="B52" s="332"/>
      <c r="C52" s="605"/>
      <c r="D52" s="606"/>
      <c r="E52" s="404" t="s">
        <v>7</v>
      </c>
      <c r="F52" s="391"/>
      <c r="G52" s="392"/>
      <c r="H52" s="392"/>
      <c r="I52" s="392"/>
      <c r="J52" s="392"/>
      <c r="K52" s="393"/>
      <c r="L52" s="612"/>
      <c r="M52" s="613"/>
      <c r="N52" s="613"/>
      <c r="O52" s="613"/>
      <c r="P52" s="613"/>
      <c r="Q52" s="613"/>
      <c r="R52" s="613"/>
      <c r="S52" s="613"/>
      <c r="T52" s="613"/>
      <c r="U52" s="614"/>
      <c r="V52" s="610"/>
      <c r="W52" s="610"/>
      <c r="X52" s="610"/>
      <c r="Y52" s="610"/>
      <c r="Z52" s="610"/>
      <c r="AA52" s="610"/>
      <c r="AB52" s="610"/>
      <c r="AC52" s="610"/>
      <c r="AD52" s="610"/>
      <c r="AE52" s="610"/>
      <c r="AF52" s="611"/>
      <c r="AG52" s="615"/>
      <c r="AH52" s="616"/>
      <c r="AI52" s="71"/>
      <c r="AJ52" s="711"/>
      <c r="AK52" s="128"/>
    </row>
    <row r="53" spans="1:37" ht="15" customHeight="1" thickBot="1" x14ac:dyDescent="0.25">
      <c r="A53" s="332"/>
      <c r="B53" s="332"/>
      <c r="C53" s="721"/>
      <c r="D53" s="722"/>
      <c r="E53" s="407" t="s">
        <v>8</v>
      </c>
      <c r="F53" s="408"/>
      <c r="G53" s="409"/>
      <c r="H53" s="409"/>
      <c r="I53" s="409"/>
      <c r="J53" s="409"/>
      <c r="K53" s="410"/>
      <c r="L53" s="725"/>
      <c r="M53" s="726"/>
      <c r="N53" s="726"/>
      <c r="O53" s="726"/>
      <c r="P53" s="726"/>
      <c r="Q53" s="726"/>
      <c r="R53" s="726"/>
      <c r="S53" s="726"/>
      <c r="T53" s="726"/>
      <c r="U53" s="727"/>
      <c r="V53" s="723"/>
      <c r="W53" s="723"/>
      <c r="X53" s="723"/>
      <c r="Y53" s="723"/>
      <c r="Z53" s="723"/>
      <c r="AA53" s="723"/>
      <c r="AB53" s="723"/>
      <c r="AC53" s="723"/>
      <c r="AD53" s="723"/>
      <c r="AE53" s="723"/>
      <c r="AF53" s="724"/>
      <c r="AG53" s="728"/>
      <c r="AH53" s="729"/>
      <c r="AI53" s="71"/>
      <c r="AJ53" s="712"/>
      <c r="AK53" s="312"/>
    </row>
    <row r="54" spans="1:37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74"/>
      <c r="M55" s="101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5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644" t="s">
        <v>34</v>
      </c>
      <c r="M56" s="645"/>
      <c r="N56" s="645"/>
      <c r="O56" s="645"/>
      <c r="P56" s="645"/>
      <c r="Q56" s="645"/>
      <c r="R56" s="645"/>
      <c r="S56" s="645"/>
      <c r="T56" s="645"/>
      <c r="U56" s="646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2"/>
      <c r="B57" s="332"/>
      <c r="C57" s="730">
        <v>18</v>
      </c>
      <c r="D57" s="731" t="str">
        <f>設定!D59</f>
        <v>日</v>
      </c>
      <c r="E57" s="411" t="s">
        <v>6</v>
      </c>
      <c r="F57" s="401"/>
      <c r="G57" s="402"/>
      <c r="H57" s="402"/>
      <c r="I57" s="402"/>
      <c r="J57" s="402"/>
      <c r="K57" s="403"/>
      <c r="L57" s="734" t="str">
        <f>AK57</f>
        <v>第３日曜日「家庭の日・ファミリー読書」</v>
      </c>
      <c r="M57" s="735"/>
      <c r="N57" s="735"/>
      <c r="O57" s="735"/>
      <c r="P57" s="735"/>
      <c r="Q57" s="735"/>
      <c r="R57" s="735"/>
      <c r="S57" s="735"/>
      <c r="T57" s="735"/>
      <c r="U57" s="736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8"/>
      <c r="AG57" s="412"/>
      <c r="AH57" s="399"/>
      <c r="AI57" s="71"/>
      <c r="AJ57" s="710">
        <v>18</v>
      </c>
      <c r="AK57" s="136" t="s">
        <v>283</v>
      </c>
    </row>
    <row r="58" spans="1:37" ht="15" customHeight="1" x14ac:dyDescent="0.2">
      <c r="A58" s="332"/>
      <c r="B58" s="332"/>
      <c r="C58" s="658"/>
      <c r="D58" s="732"/>
      <c r="E58" s="396" t="s">
        <v>7</v>
      </c>
      <c r="F58" s="391"/>
      <c r="G58" s="392"/>
      <c r="H58" s="392"/>
      <c r="I58" s="392"/>
      <c r="J58" s="392"/>
      <c r="K58" s="393"/>
      <c r="L58" s="612"/>
      <c r="M58" s="662"/>
      <c r="N58" s="662"/>
      <c r="O58" s="662"/>
      <c r="P58" s="662"/>
      <c r="Q58" s="662"/>
      <c r="R58" s="662"/>
      <c r="S58" s="662"/>
      <c r="T58" s="662"/>
      <c r="U58" s="614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1"/>
      <c r="AG58" s="615"/>
      <c r="AH58" s="616"/>
      <c r="AI58" s="71"/>
      <c r="AJ58" s="711"/>
      <c r="AK58" s="128"/>
    </row>
    <row r="59" spans="1:37" ht="15" customHeight="1" x14ac:dyDescent="0.2">
      <c r="A59" s="332"/>
      <c r="B59" s="332"/>
      <c r="C59" s="659"/>
      <c r="D59" s="733"/>
      <c r="E59" s="397" t="s">
        <v>8</v>
      </c>
      <c r="F59" s="391"/>
      <c r="G59" s="392"/>
      <c r="H59" s="392"/>
      <c r="I59" s="392"/>
      <c r="J59" s="392"/>
      <c r="K59" s="393"/>
      <c r="L59" s="617"/>
      <c r="M59" s="618"/>
      <c r="N59" s="618"/>
      <c r="O59" s="618"/>
      <c r="P59" s="618"/>
      <c r="Q59" s="618"/>
      <c r="R59" s="618"/>
      <c r="S59" s="618"/>
      <c r="T59" s="618"/>
      <c r="U59" s="619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1"/>
      <c r="AG59" s="620"/>
      <c r="AH59" s="621"/>
      <c r="AI59" s="71"/>
      <c r="AJ59" s="712"/>
      <c r="AK59" s="312"/>
    </row>
    <row r="60" spans="1:37" ht="15" customHeight="1" x14ac:dyDescent="0.2">
      <c r="A60" s="332"/>
      <c r="B60" s="332"/>
      <c r="C60" s="663">
        <v>19</v>
      </c>
      <c r="D60" s="739" t="str">
        <f>設定!D62</f>
        <v>月</v>
      </c>
      <c r="E60" s="326" t="s">
        <v>6</v>
      </c>
      <c r="F60" s="294">
        <v>5</v>
      </c>
      <c r="G60" s="135">
        <v>5</v>
      </c>
      <c r="H60" s="135">
        <v>6</v>
      </c>
      <c r="I60" s="135">
        <v>6</v>
      </c>
      <c r="J60" s="135">
        <v>6</v>
      </c>
      <c r="K60" s="281">
        <v>6</v>
      </c>
      <c r="L60" s="740" t="str">
        <f>AK60</f>
        <v>小中連携の日①　１５：４５～　浦添中</v>
      </c>
      <c r="M60" s="741"/>
      <c r="N60" s="741"/>
      <c r="O60" s="741"/>
      <c r="P60" s="741"/>
      <c r="Q60" s="741"/>
      <c r="R60" s="741"/>
      <c r="S60" s="741"/>
      <c r="T60" s="741"/>
      <c r="U60" s="742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 t="s">
        <v>304</v>
      </c>
    </row>
    <row r="61" spans="1:37" ht="15" customHeight="1" x14ac:dyDescent="0.2">
      <c r="A61" s="332">
        <v>1</v>
      </c>
      <c r="B61" s="332"/>
      <c r="C61" s="650"/>
      <c r="D61" s="739"/>
      <c r="E61" s="324" t="s">
        <v>7</v>
      </c>
      <c r="F61" s="294"/>
      <c r="G61" s="135"/>
      <c r="H61" s="135"/>
      <c r="I61" s="135"/>
      <c r="J61" s="135"/>
      <c r="K61" s="281"/>
      <c r="L61" s="592" t="str">
        <f>AK61</f>
        <v>沢岻っ子発表会　シート貼り【５年】※朝の時間</v>
      </c>
      <c r="M61" s="656"/>
      <c r="N61" s="656"/>
      <c r="O61" s="656"/>
      <c r="P61" s="656"/>
      <c r="Q61" s="656"/>
      <c r="R61" s="656"/>
      <c r="S61" s="656"/>
      <c r="T61" s="656"/>
      <c r="U61" s="594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 t="s">
        <v>237</v>
      </c>
    </row>
    <row r="62" spans="1:37" ht="15" customHeight="1" x14ac:dyDescent="0.2">
      <c r="A62" s="332"/>
      <c r="B62" s="332"/>
      <c r="C62" s="651"/>
      <c r="D62" s="629"/>
      <c r="E62" s="325" t="s">
        <v>8</v>
      </c>
      <c r="F62" s="294"/>
      <c r="G62" s="135"/>
      <c r="H62" s="135"/>
      <c r="I62" s="135"/>
      <c r="J62" s="135"/>
      <c r="K62" s="281"/>
      <c r="L62" s="600"/>
      <c r="M62" s="601"/>
      <c r="N62" s="601"/>
      <c r="O62" s="601"/>
      <c r="P62" s="601"/>
      <c r="Q62" s="601"/>
      <c r="R62" s="601"/>
      <c r="S62" s="601"/>
      <c r="T62" s="601"/>
      <c r="U62" s="602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/>
    </row>
    <row r="63" spans="1:37" ht="15" customHeight="1" x14ac:dyDescent="0.2">
      <c r="A63" s="332"/>
      <c r="B63" s="332"/>
      <c r="C63" s="663">
        <v>20</v>
      </c>
      <c r="D63" s="739" t="str">
        <f>設定!D65</f>
        <v>火</v>
      </c>
      <c r="E63" s="326" t="s">
        <v>6</v>
      </c>
      <c r="F63" s="294">
        <v>5</v>
      </c>
      <c r="G63" s="135">
        <v>5</v>
      </c>
      <c r="H63" s="135">
        <v>5</v>
      </c>
      <c r="I63" s="135">
        <v>6</v>
      </c>
      <c r="J63" s="135">
        <v>6</v>
      </c>
      <c r="K63" s="281">
        <v>6</v>
      </c>
      <c r="L63" s="632" t="str">
        <f>AK63</f>
        <v>尿・蟯虫検査（全学年）</v>
      </c>
      <c r="M63" s="633"/>
      <c r="N63" s="633"/>
      <c r="O63" s="633"/>
      <c r="P63" s="633"/>
      <c r="Q63" s="633"/>
      <c r="R63" s="633"/>
      <c r="S63" s="633"/>
      <c r="T63" s="633"/>
      <c r="U63" s="634"/>
      <c r="V63" s="590" t="s">
        <v>478</v>
      </c>
      <c r="W63" s="590"/>
      <c r="X63" s="590"/>
      <c r="Y63" s="590"/>
      <c r="Z63" s="590"/>
      <c r="AA63" s="590"/>
      <c r="AB63" s="590"/>
      <c r="AC63" s="590"/>
      <c r="AD63" s="590"/>
      <c r="AE63" s="590"/>
      <c r="AF63" s="591"/>
      <c r="AG63" s="310"/>
      <c r="AH63" s="327"/>
      <c r="AI63" s="71"/>
      <c r="AJ63" s="710">
        <v>20</v>
      </c>
      <c r="AK63" s="136" t="s">
        <v>220</v>
      </c>
    </row>
    <row r="64" spans="1:37" ht="15" customHeight="1" x14ac:dyDescent="0.2">
      <c r="A64" s="332">
        <v>1</v>
      </c>
      <c r="B64" s="332"/>
      <c r="C64" s="650"/>
      <c r="D64" s="739"/>
      <c r="E64" s="324" t="s">
        <v>7</v>
      </c>
      <c r="F64" s="294"/>
      <c r="G64" s="135"/>
      <c r="H64" s="135"/>
      <c r="I64" s="135"/>
      <c r="J64" s="135"/>
      <c r="K64" s="281"/>
      <c r="L64" s="592" t="str">
        <f>AK64</f>
        <v>学級の日【沢岻っ子発表会に向けて】</v>
      </c>
      <c r="M64" s="656"/>
      <c r="N64" s="656"/>
      <c r="O64" s="656"/>
      <c r="P64" s="656"/>
      <c r="Q64" s="656"/>
      <c r="R64" s="656"/>
      <c r="S64" s="656"/>
      <c r="T64" s="656"/>
      <c r="U64" s="594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1"/>
      <c r="AG64" s="595"/>
      <c r="AH64" s="596"/>
      <c r="AI64" s="71"/>
      <c r="AJ64" s="711"/>
      <c r="AK64" s="128" t="s">
        <v>328</v>
      </c>
    </row>
    <row r="65" spans="1:37" ht="15" customHeight="1" x14ac:dyDescent="0.2">
      <c r="A65" s="332"/>
      <c r="B65" s="332"/>
      <c r="C65" s="651"/>
      <c r="D65" s="629"/>
      <c r="E65" s="325" t="s">
        <v>8</v>
      </c>
      <c r="F65" s="294"/>
      <c r="G65" s="135"/>
      <c r="H65" s="135"/>
      <c r="I65" s="135"/>
      <c r="J65" s="135"/>
      <c r="K65" s="281"/>
      <c r="L65" s="600"/>
      <c r="M65" s="601"/>
      <c r="N65" s="601"/>
      <c r="O65" s="601"/>
      <c r="P65" s="601"/>
      <c r="Q65" s="601"/>
      <c r="R65" s="601"/>
      <c r="S65" s="601"/>
      <c r="T65" s="601"/>
      <c r="U65" s="602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1"/>
      <c r="AG65" s="603"/>
      <c r="AH65" s="604"/>
      <c r="AI65" s="71"/>
      <c r="AJ65" s="712"/>
      <c r="AK65" s="312"/>
    </row>
    <row r="66" spans="1:37" ht="15" customHeight="1" x14ac:dyDescent="0.2">
      <c r="A66" s="332"/>
      <c r="B66" s="332"/>
      <c r="C66" s="663">
        <v>21</v>
      </c>
      <c r="D66" s="739" t="str">
        <f>設定!D68</f>
        <v>水</v>
      </c>
      <c r="E66" s="326" t="s">
        <v>6</v>
      </c>
      <c r="F66" s="294">
        <v>5</v>
      </c>
      <c r="G66" s="135">
        <v>5</v>
      </c>
      <c r="H66" s="135">
        <v>5</v>
      </c>
      <c r="I66" s="135">
        <v>5</v>
      </c>
      <c r="J66" s="135">
        <v>5</v>
      </c>
      <c r="K66" s="281">
        <v>5</v>
      </c>
      <c r="L66" s="632" t="str">
        <f>AK66</f>
        <v>尿・蟯虫検査（全学年）</v>
      </c>
      <c r="M66" s="633"/>
      <c r="N66" s="633"/>
      <c r="O66" s="633"/>
      <c r="P66" s="633"/>
      <c r="Q66" s="633"/>
      <c r="R66" s="633"/>
      <c r="S66" s="633"/>
      <c r="T66" s="633"/>
      <c r="U66" s="634"/>
      <c r="V66" s="590" t="s">
        <v>477</v>
      </c>
      <c r="W66" s="590"/>
      <c r="X66" s="590"/>
      <c r="Y66" s="590"/>
      <c r="Z66" s="590"/>
      <c r="AA66" s="590"/>
      <c r="AB66" s="590"/>
      <c r="AC66" s="590"/>
      <c r="AD66" s="590"/>
      <c r="AE66" s="590"/>
      <c r="AF66" s="591"/>
      <c r="AG66" s="310"/>
      <c r="AH66" s="327"/>
      <c r="AI66" s="71"/>
      <c r="AJ66" s="710">
        <v>21</v>
      </c>
      <c r="AK66" s="136" t="s">
        <v>220</v>
      </c>
    </row>
    <row r="67" spans="1:37" ht="15" customHeight="1" x14ac:dyDescent="0.2">
      <c r="A67" s="332">
        <v>1</v>
      </c>
      <c r="B67" s="332"/>
      <c r="C67" s="650"/>
      <c r="D67" s="739"/>
      <c r="E67" s="324" t="s">
        <v>7</v>
      </c>
      <c r="F67" s="294"/>
      <c r="G67" s="135"/>
      <c r="H67" s="135"/>
      <c r="I67" s="135"/>
      <c r="J67" s="135"/>
      <c r="K67" s="281"/>
      <c r="L67" s="592"/>
      <c r="M67" s="656"/>
      <c r="N67" s="656"/>
      <c r="O67" s="656"/>
      <c r="P67" s="656"/>
      <c r="Q67" s="656"/>
      <c r="R67" s="656"/>
      <c r="S67" s="656"/>
      <c r="T67" s="656"/>
      <c r="U67" s="594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1"/>
      <c r="AG67" s="595"/>
      <c r="AH67" s="596"/>
      <c r="AI67" s="71"/>
      <c r="AJ67" s="711"/>
      <c r="AK67" s="128"/>
    </row>
    <row r="68" spans="1:37" ht="15" customHeight="1" x14ac:dyDescent="0.2">
      <c r="A68" s="332"/>
      <c r="B68" s="332"/>
      <c r="C68" s="651"/>
      <c r="D68" s="629"/>
      <c r="E68" s="325" t="s">
        <v>8</v>
      </c>
      <c r="F68" s="294"/>
      <c r="G68" s="135"/>
      <c r="H68" s="135"/>
      <c r="I68" s="135"/>
      <c r="J68" s="135"/>
      <c r="K68" s="281"/>
      <c r="L68" s="600"/>
      <c r="M68" s="601"/>
      <c r="N68" s="601"/>
      <c r="O68" s="601"/>
      <c r="P68" s="601"/>
      <c r="Q68" s="601"/>
      <c r="R68" s="601"/>
      <c r="S68" s="601"/>
      <c r="T68" s="601"/>
      <c r="U68" s="602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1"/>
      <c r="AG68" s="603"/>
      <c r="AH68" s="604"/>
      <c r="AI68" s="71"/>
      <c r="AJ68" s="712"/>
      <c r="AK68" s="312"/>
    </row>
    <row r="69" spans="1:37" ht="15" customHeight="1" x14ac:dyDescent="0.2">
      <c r="A69" s="332"/>
      <c r="B69" s="332"/>
      <c r="C69" s="663">
        <v>22</v>
      </c>
      <c r="D69" s="739" t="str">
        <f>設定!D71</f>
        <v>木</v>
      </c>
      <c r="E69" s="326" t="s">
        <v>6</v>
      </c>
      <c r="F69" s="294">
        <v>5</v>
      </c>
      <c r="G69" s="135">
        <v>5</v>
      </c>
      <c r="H69" s="135">
        <v>5</v>
      </c>
      <c r="I69" s="135">
        <v>5</v>
      </c>
      <c r="J69" s="135">
        <v>5</v>
      </c>
      <c r="K69" s="281">
        <v>5</v>
      </c>
      <c r="L69" s="746" t="str">
        <f>AK69</f>
        <v>沢岻っ子発表会【児童観覧日】※１～3校時</v>
      </c>
      <c r="M69" s="747"/>
      <c r="N69" s="747"/>
      <c r="O69" s="747"/>
      <c r="P69" s="747"/>
      <c r="Q69" s="747"/>
      <c r="R69" s="747"/>
      <c r="S69" s="747"/>
      <c r="T69" s="747"/>
      <c r="U69" s="748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1"/>
      <c r="AG69" s="310"/>
      <c r="AH69" s="327"/>
      <c r="AI69" s="71"/>
      <c r="AJ69" s="710">
        <v>22</v>
      </c>
      <c r="AK69" s="136" t="s">
        <v>329</v>
      </c>
    </row>
    <row r="70" spans="1:37" ht="15" customHeight="1" x14ac:dyDescent="0.2">
      <c r="A70" s="332">
        <v>1</v>
      </c>
      <c r="B70" s="332"/>
      <c r="C70" s="650"/>
      <c r="D70" s="739"/>
      <c r="E70" s="324" t="s">
        <v>7</v>
      </c>
      <c r="F70" s="294"/>
      <c r="G70" s="135"/>
      <c r="H70" s="135"/>
      <c r="I70" s="135"/>
      <c r="J70" s="135"/>
      <c r="K70" s="281"/>
      <c r="L70" s="592"/>
      <c r="M70" s="656"/>
      <c r="N70" s="656"/>
      <c r="O70" s="656"/>
      <c r="P70" s="656"/>
      <c r="Q70" s="656"/>
      <c r="R70" s="656"/>
      <c r="S70" s="656"/>
      <c r="T70" s="656"/>
      <c r="U70" s="594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71"/>
      <c r="AJ70" s="711"/>
      <c r="AK70" s="128"/>
    </row>
    <row r="71" spans="1:37" ht="15" customHeight="1" x14ac:dyDescent="0.2">
      <c r="A71" s="332"/>
      <c r="B71" s="332"/>
      <c r="C71" s="651"/>
      <c r="D71" s="629"/>
      <c r="E71" s="325" t="s">
        <v>8</v>
      </c>
      <c r="F71" s="294"/>
      <c r="G71" s="135"/>
      <c r="H71" s="135"/>
      <c r="I71" s="135"/>
      <c r="J71" s="135"/>
      <c r="K71" s="281"/>
      <c r="L71" s="600"/>
      <c r="M71" s="601"/>
      <c r="N71" s="601"/>
      <c r="O71" s="601"/>
      <c r="P71" s="601"/>
      <c r="Q71" s="601"/>
      <c r="R71" s="601"/>
      <c r="S71" s="601"/>
      <c r="T71" s="601"/>
      <c r="U71" s="602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71"/>
      <c r="AJ71" s="712"/>
      <c r="AK71" s="312"/>
    </row>
    <row r="72" spans="1:37" ht="15" customHeight="1" x14ac:dyDescent="0.2">
      <c r="A72" s="332"/>
      <c r="B72" s="332"/>
      <c r="C72" s="663">
        <v>23</v>
      </c>
      <c r="D72" s="739" t="str">
        <f>設定!D74</f>
        <v>金</v>
      </c>
      <c r="E72" s="326" t="s">
        <v>6</v>
      </c>
      <c r="F72" s="294">
        <v>4</v>
      </c>
      <c r="G72" s="135">
        <v>4</v>
      </c>
      <c r="H72" s="135">
        <v>4</v>
      </c>
      <c r="I72" s="135">
        <v>4</v>
      </c>
      <c r="J72" s="135">
        <v>5</v>
      </c>
      <c r="K72" s="281">
        <v>4</v>
      </c>
      <c r="L72" s="743" t="str">
        <f>AK72</f>
        <v>沢岻っ子発表会前日準備・清掃（5校時）※勤労①</v>
      </c>
      <c r="M72" s="744"/>
      <c r="N72" s="744"/>
      <c r="O72" s="744"/>
      <c r="P72" s="744"/>
      <c r="Q72" s="744"/>
      <c r="R72" s="744"/>
      <c r="S72" s="744"/>
      <c r="T72" s="744"/>
      <c r="U72" s="745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591"/>
      <c r="AG72" s="310"/>
      <c r="AH72" s="327"/>
      <c r="AI72" s="71"/>
      <c r="AJ72" s="710">
        <v>23</v>
      </c>
      <c r="AK72" s="136" t="s">
        <v>330</v>
      </c>
    </row>
    <row r="73" spans="1:37" ht="15" customHeight="1" x14ac:dyDescent="0.2">
      <c r="A73" s="332">
        <v>1</v>
      </c>
      <c r="B73" s="332"/>
      <c r="C73" s="650"/>
      <c r="D73" s="739"/>
      <c r="E73" s="324" t="s">
        <v>7</v>
      </c>
      <c r="F73" s="294">
        <v>1</v>
      </c>
      <c r="G73" s="135">
        <v>1</v>
      </c>
      <c r="H73" s="135">
        <v>1</v>
      </c>
      <c r="I73" s="135">
        <v>1</v>
      </c>
      <c r="J73" s="135"/>
      <c r="K73" s="281">
        <v>1</v>
      </c>
      <c r="L73" s="592" t="s">
        <v>278</v>
      </c>
      <c r="M73" s="656"/>
      <c r="N73" s="656"/>
      <c r="O73" s="656"/>
      <c r="P73" s="656"/>
      <c r="Q73" s="656"/>
      <c r="R73" s="656"/>
      <c r="S73" s="656"/>
      <c r="T73" s="656"/>
      <c r="U73" s="594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1"/>
      <c r="AG73" s="595"/>
      <c r="AH73" s="596"/>
      <c r="AI73" s="71"/>
      <c r="AJ73" s="711"/>
      <c r="AK73" s="128"/>
    </row>
    <row r="74" spans="1:37" ht="15" customHeight="1" x14ac:dyDescent="0.2">
      <c r="A74" s="332"/>
      <c r="B74" s="332"/>
      <c r="C74" s="651"/>
      <c r="D74" s="629"/>
      <c r="E74" s="325" t="s">
        <v>8</v>
      </c>
      <c r="F74" s="294"/>
      <c r="G74" s="135"/>
      <c r="H74" s="135"/>
      <c r="I74" s="135"/>
      <c r="J74" s="135"/>
      <c r="K74" s="281"/>
      <c r="L74" s="600"/>
      <c r="M74" s="601"/>
      <c r="N74" s="601"/>
      <c r="O74" s="601"/>
      <c r="P74" s="601"/>
      <c r="Q74" s="601"/>
      <c r="R74" s="601"/>
      <c r="S74" s="601"/>
      <c r="T74" s="601"/>
      <c r="U74" s="602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1"/>
      <c r="AG74" s="603"/>
      <c r="AH74" s="604"/>
      <c r="AI74" s="71"/>
      <c r="AJ74" s="712"/>
      <c r="AK74" s="312"/>
    </row>
    <row r="75" spans="1:37" ht="15" customHeight="1" x14ac:dyDescent="0.2">
      <c r="A75" s="332"/>
      <c r="B75" s="332"/>
      <c r="C75" s="657">
        <v>24</v>
      </c>
      <c r="D75" s="732" t="str">
        <f>設定!D77</f>
        <v>土</v>
      </c>
      <c r="E75" s="390" t="s">
        <v>6</v>
      </c>
      <c r="F75" s="391"/>
      <c r="G75" s="392"/>
      <c r="H75" s="392"/>
      <c r="I75" s="392"/>
      <c r="J75" s="392"/>
      <c r="K75" s="393"/>
      <c r="L75" s="769"/>
      <c r="M75" s="770"/>
      <c r="N75" s="770"/>
      <c r="O75" s="770"/>
      <c r="P75" s="770"/>
      <c r="Q75" s="770"/>
      <c r="R75" s="770"/>
      <c r="S75" s="770"/>
      <c r="T75" s="770"/>
      <c r="U75" s="771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1"/>
      <c r="AG75" s="394"/>
      <c r="AH75" s="395"/>
      <c r="AI75" s="71"/>
      <c r="AJ75" s="710">
        <v>24</v>
      </c>
      <c r="AK75" s="136"/>
    </row>
    <row r="76" spans="1:37" ht="15" customHeight="1" x14ac:dyDescent="0.2">
      <c r="A76" s="332"/>
      <c r="B76" s="332"/>
      <c r="C76" s="658"/>
      <c r="D76" s="732"/>
      <c r="E76" s="396" t="s">
        <v>7</v>
      </c>
      <c r="F76" s="391"/>
      <c r="G76" s="392"/>
      <c r="H76" s="392"/>
      <c r="I76" s="392"/>
      <c r="J76" s="392"/>
      <c r="K76" s="393"/>
      <c r="L76" s="612"/>
      <c r="M76" s="662"/>
      <c r="N76" s="662"/>
      <c r="O76" s="662"/>
      <c r="P76" s="662"/>
      <c r="Q76" s="662"/>
      <c r="R76" s="662"/>
      <c r="S76" s="662"/>
      <c r="T76" s="662"/>
      <c r="U76" s="614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1"/>
      <c r="AG76" s="615"/>
      <c r="AH76" s="616"/>
      <c r="AI76" s="71"/>
      <c r="AJ76" s="711"/>
      <c r="AK76" s="128"/>
    </row>
    <row r="77" spans="1:37" ht="15.75" customHeight="1" x14ac:dyDescent="0.2">
      <c r="A77" s="332"/>
      <c r="B77" s="332"/>
      <c r="C77" s="659"/>
      <c r="D77" s="733"/>
      <c r="E77" s="397" t="s">
        <v>8</v>
      </c>
      <c r="F77" s="391"/>
      <c r="G77" s="392"/>
      <c r="H77" s="392"/>
      <c r="I77" s="392"/>
      <c r="J77" s="392"/>
      <c r="K77" s="393"/>
      <c r="L77" s="617"/>
      <c r="M77" s="618"/>
      <c r="N77" s="618"/>
      <c r="O77" s="618"/>
      <c r="P77" s="618"/>
      <c r="Q77" s="618"/>
      <c r="R77" s="618"/>
      <c r="S77" s="618"/>
      <c r="T77" s="618"/>
      <c r="U77" s="619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1"/>
      <c r="AG77" s="620"/>
      <c r="AH77" s="621"/>
      <c r="AI77" s="71"/>
      <c r="AJ77" s="712"/>
      <c r="AK77" s="312"/>
    </row>
    <row r="78" spans="1:37" ht="15" customHeight="1" x14ac:dyDescent="0.2">
      <c r="A78" s="332"/>
      <c r="B78" s="332"/>
      <c r="C78" s="749">
        <v>25</v>
      </c>
      <c r="D78" s="752" t="str">
        <f>設定!D80</f>
        <v>日</v>
      </c>
      <c r="E78" s="439" t="s">
        <v>6</v>
      </c>
      <c r="F78" s="440"/>
      <c r="G78" s="441"/>
      <c r="H78" s="441"/>
      <c r="I78" s="441"/>
      <c r="J78" s="441"/>
      <c r="K78" s="442"/>
      <c r="L78" s="754" t="str">
        <f>AK78</f>
        <v>沢岻っ子発表会　※文化的③</v>
      </c>
      <c r="M78" s="755"/>
      <c r="N78" s="755"/>
      <c r="O78" s="755"/>
      <c r="P78" s="755"/>
      <c r="Q78" s="755"/>
      <c r="R78" s="755"/>
      <c r="S78" s="755"/>
      <c r="T78" s="755"/>
      <c r="U78" s="756"/>
      <c r="V78" s="757"/>
      <c r="W78" s="757"/>
      <c r="X78" s="757"/>
      <c r="Y78" s="757"/>
      <c r="Z78" s="757"/>
      <c r="AA78" s="757"/>
      <c r="AB78" s="757"/>
      <c r="AC78" s="757"/>
      <c r="AD78" s="757"/>
      <c r="AE78" s="757"/>
      <c r="AF78" s="758"/>
      <c r="AG78" s="443"/>
      <c r="AH78" s="444"/>
      <c r="AI78" s="71"/>
      <c r="AJ78" s="710">
        <v>25</v>
      </c>
      <c r="AK78" s="136" t="s">
        <v>331</v>
      </c>
    </row>
    <row r="79" spans="1:37" ht="15" customHeight="1" x14ac:dyDescent="0.2">
      <c r="A79" s="332"/>
      <c r="B79" s="332"/>
      <c r="C79" s="750"/>
      <c r="D79" s="752"/>
      <c r="E79" s="445" t="s">
        <v>7</v>
      </c>
      <c r="F79" s="440">
        <v>3</v>
      </c>
      <c r="G79" s="441">
        <v>3</v>
      </c>
      <c r="H79" s="441">
        <v>3</v>
      </c>
      <c r="I79" s="441">
        <v>3</v>
      </c>
      <c r="J79" s="441">
        <v>3</v>
      </c>
      <c r="K79" s="442">
        <v>3</v>
      </c>
      <c r="L79" s="759"/>
      <c r="M79" s="760"/>
      <c r="N79" s="760"/>
      <c r="O79" s="760"/>
      <c r="P79" s="760"/>
      <c r="Q79" s="760"/>
      <c r="R79" s="760"/>
      <c r="S79" s="760"/>
      <c r="T79" s="760"/>
      <c r="U79" s="761"/>
      <c r="V79" s="757"/>
      <c r="W79" s="757"/>
      <c r="X79" s="757"/>
      <c r="Y79" s="757"/>
      <c r="Z79" s="757"/>
      <c r="AA79" s="757"/>
      <c r="AB79" s="757"/>
      <c r="AC79" s="757"/>
      <c r="AD79" s="757"/>
      <c r="AE79" s="757"/>
      <c r="AF79" s="758"/>
      <c r="AG79" s="762"/>
      <c r="AH79" s="763"/>
      <c r="AI79" s="71"/>
      <c r="AJ79" s="711"/>
      <c r="AK79" s="128"/>
    </row>
    <row r="80" spans="1:37" ht="15" customHeight="1" x14ac:dyDescent="0.2">
      <c r="A80" s="332"/>
      <c r="B80" s="332"/>
      <c r="C80" s="751"/>
      <c r="D80" s="753"/>
      <c r="E80" s="446" t="s">
        <v>8</v>
      </c>
      <c r="F80" s="440"/>
      <c r="G80" s="441"/>
      <c r="H80" s="441"/>
      <c r="I80" s="441"/>
      <c r="J80" s="441"/>
      <c r="K80" s="442"/>
      <c r="L80" s="764"/>
      <c r="M80" s="765"/>
      <c r="N80" s="765"/>
      <c r="O80" s="765"/>
      <c r="P80" s="765"/>
      <c r="Q80" s="765"/>
      <c r="R80" s="765"/>
      <c r="S80" s="765"/>
      <c r="T80" s="765"/>
      <c r="U80" s="766"/>
      <c r="V80" s="757"/>
      <c r="W80" s="757"/>
      <c r="X80" s="757"/>
      <c r="Y80" s="757"/>
      <c r="Z80" s="757"/>
      <c r="AA80" s="757"/>
      <c r="AB80" s="757"/>
      <c r="AC80" s="757"/>
      <c r="AD80" s="757"/>
      <c r="AE80" s="757"/>
      <c r="AF80" s="758"/>
      <c r="AG80" s="767"/>
      <c r="AH80" s="768"/>
      <c r="AI80" s="71"/>
      <c r="AJ80" s="712"/>
      <c r="AK80" s="312"/>
    </row>
    <row r="81" spans="1:37" ht="15" customHeight="1" x14ac:dyDescent="0.2">
      <c r="A81" s="332"/>
      <c r="B81" s="332"/>
      <c r="C81" s="657">
        <v>26</v>
      </c>
      <c r="D81" s="732" t="str">
        <f>設定!D83</f>
        <v>月</v>
      </c>
      <c r="E81" s="390" t="s">
        <v>6</v>
      </c>
      <c r="F81" s="391"/>
      <c r="G81" s="392"/>
      <c r="H81" s="392"/>
      <c r="I81" s="392"/>
      <c r="J81" s="392"/>
      <c r="K81" s="453"/>
      <c r="L81" s="772" t="str">
        <f>AK81</f>
        <v>振替休日</v>
      </c>
      <c r="M81" s="773"/>
      <c r="N81" s="773"/>
      <c r="O81" s="773"/>
      <c r="P81" s="773"/>
      <c r="Q81" s="773"/>
      <c r="R81" s="773"/>
      <c r="S81" s="773"/>
      <c r="T81" s="773"/>
      <c r="U81" s="774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1"/>
      <c r="AG81" s="394"/>
      <c r="AH81" s="395"/>
      <c r="AI81" s="71"/>
      <c r="AJ81" s="710">
        <v>26</v>
      </c>
      <c r="AK81" s="136" t="s">
        <v>193</v>
      </c>
    </row>
    <row r="82" spans="1:37" ht="15" customHeight="1" x14ac:dyDescent="0.2">
      <c r="A82" s="332">
        <v>1</v>
      </c>
      <c r="B82" s="332"/>
      <c r="C82" s="658"/>
      <c r="D82" s="732"/>
      <c r="E82" s="396" t="s">
        <v>7</v>
      </c>
      <c r="F82" s="391"/>
      <c r="G82" s="392"/>
      <c r="H82" s="392"/>
      <c r="I82" s="392"/>
      <c r="J82" s="392"/>
      <c r="K82" s="453"/>
      <c r="L82" s="612"/>
      <c r="M82" s="662"/>
      <c r="N82" s="662"/>
      <c r="O82" s="662"/>
      <c r="P82" s="662"/>
      <c r="Q82" s="662"/>
      <c r="R82" s="662"/>
      <c r="S82" s="662"/>
      <c r="T82" s="662"/>
      <c r="U82" s="614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1"/>
      <c r="AG82" s="615"/>
      <c r="AH82" s="616"/>
      <c r="AI82" s="71"/>
      <c r="AJ82" s="711"/>
      <c r="AK82" s="128"/>
    </row>
    <row r="83" spans="1:37" ht="15" customHeight="1" x14ac:dyDescent="0.2">
      <c r="A83" s="332"/>
      <c r="B83" s="332"/>
      <c r="C83" s="659"/>
      <c r="D83" s="733"/>
      <c r="E83" s="397" t="s">
        <v>8</v>
      </c>
      <c r="F83" s="391"/>
      <c r="G83" s="392"/>
      <c r="H83" s="392"/>
      <c r="I83" s="392"/>
      <c r="J83" s="392"/>
      <c r="K83" s="453"/>
      <c r="L83" s="617"/>
      <c r="M83" s="618"/>
      <c r="N83" s="618"/>
      <c r="O83" s="618"/>
      <c r="P83" s="618"/>
      <c r="Q83" s="618"/>
      <c r="R83" s="618"/>
      <c r="S83" s="618"/>
      <c r="T83" s="618"/>
      <c r="U83" s="619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1"/>
      <c r="AG83" s="620"/>
      <c r="AH83" s="621"/>
      <c r="AI83" s="71"/>
      <c r="AJ83" s="712"/>
      <c r="AK83" s="312"/>
    </row>
    <row r="84" spans="1:37" ht="15" customHeight="1" x14ac:dyDescent="0.2">
      <c r="A84" s="332"/>
      <c r="B84" s="332"/>
      <c r="C84" s="663">
        <v>27</v>
      </c>
      <c r="D84" s="739" t="str">
        <f>設定!D86</f>
        <v>火</v>
      </c>
      <c r="E84" s="326" t="s">
        <v>6</v>
      </c>
      <c r="F84" s="294">
        <v>5</v>
      </c>
      <c r="G84" s="135">
        <v>5</v>
      </c>
      <c r="H84" s="135">
        <v>5</v>
      </c>
      <c r="I84" s="135">
        <v>6</v>
      </c>
      <c r="J84" s="135">
        <v>6</v>
      </c>
      <c r="K84" s="281">
        <v>6</v>
      </c>
      <c r="L84" s="597" t="str">
        <f>AK84</f>
        <v>学級の日【あんしんアンケート】</v>
      </c>
      <c r="M84" s="598"/>
      <c r="N84" s="598"/>
      <c r="O84" s="598"/>
      <c r="P84" s="598"/>
      <c r="Q84" s="598"/>
      <c r="R84" s="598"/>
      <c r="S84" s="598"/>
      <c r="T84" s="598"/>
      <c r="U84" s="599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 t="s">
        <v>284</v>
      </c>
    </row>
    <row r="85" spans="1:37" ht="15" customHeight="1" x14ac:dyDescent="0.2">
      <c r="A85" s="332">
        <v>1</v>
      </c>
      <c r="B85" s="332"/>
      <c r="C85" s="650"/>
      <c r="D85" s="739"/>
      <c r="E85" s="324" t="s">
        <v>7</v>
      </c>
      <c r="F85" s="294"/>
      <c r="G85" s="135"/>
      <c r="H85" s="135"/>
      <c r="I85" s="135"/>
      <c r="J85" s="135"/>
      <c r="K85" s="281"/>
      <c r="L85" s="592"/>
      <c r="M85" s="656"/>
      <c r="N85" s="656"/>
      <c r="O85" s="656"/>
      <c r="P85" s="656"/>
      <c r="Q85" s="656"/>
      <c r="R85" s="656"/>
      <c r="S85" s="656"/>
      <c r="T85" s="656"/>
      <c r="U85" s="594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/>
    </row>
    <row r="86" spans="1:37" ht="15" customHeight="1" x14ac:dyDescent="0.2">
      <c r="A86" s="332"/>
      <c r="B86" s="332"/>
      <c r="C86" s="651"/>
      <c r="D86" s="629"/>
      <c r="E86" s="325" t="s">
        <v>8</v>
      </c>
      <c r="F86" s="294"/>
      <c r="G86" s="135"/>
      <c r="H86" s="135"/>
      <c r="I86" s="135"/>
      <c r="J86" s="135"/>
      <c r="K86" s="281"/>
      <c r="L86" s="600"/>
      <c r="M86" s="601"/>
      <c r="N86" s="601"/>
      <c r="O86" s="601"/>
      <c r="P86" s="601"/>
      <c r="Q86" s="601"/>
      <c r="R86" s="601"/>
      <c r="S86" s="601"/>
      <c r="T86" s="601"/>
      <c r="U86" s="602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2"/>
      <c r="B87" s="332"/>
      <c r="C87" s="663">
        <v>28</v>
      </c>
      <c r="D87" s="739" t="str">
        <f>設定!D89</f>
        <v>水</v>
      </c>
      <c r="E87" s="326" t="s">
        <v>6</v>
      </c>
      <c r="F87" s="294">
        <v>5</v>
      </c>
      <c r="G87" s="135">
        <v>5</v>
      </c>
      <c r="H87" s="135">
        <v>5</v>
      </c>
      <c r="I87" s="135">
        <v>5</v>
      </c>
      <c r="J87" s="135">
        <v>5</v>
      </c>
      <c r="K87" s="281">
        <v>5</v>
      </c>
      <c r="L87" s="632" t="str">
        <f>AK87</f>
        <v>ボランティア朝会</v>
      </c>
      <c r="M87" s="633"/>
      <c r="N87" s="633"/>
      <c r="O87" s="633"/>
      <c r="P87" s="633"/>
      <c r="Q87" s="633"/>
      <c r="R87" s="633"/>
      <c r="S87" s="633"/>
      <c r="T87" s="633"/>
      <c r="U87" s="634"/>
      <c r="V87" s="590"/>
      <c r="W87" s="590"/>
      <c r="X87" s="590"/>
      <c r="Y87" s="590"/>
      <c r="Z87" s="590"/>
      <c r="AA87" s="590"/>
      <c r="AB87" s="590"/>
      <c r="AC87" s="590"/>
      <c r="AD87" s="590"/>
      <c r="AE87" s="590"/>
      <c r="AF87" s="591"/>
      <c r="AG87" s="310"/>
      <c r="AH87" s="327"/>
      <c r="AI87" s="71"/>
      <c r="AJ87" s="710">
        <v>28</v>
      </c>
      <c r="AK87" s="136" t="s">
        <v>325</v>
      </c>
    </row>
    <row r="88" spans="1:37" ht="15" customHeight="1" x14ac:dyDescent="0.2">
      <c r="A88" s="332">
        <v>1</v>
      </c>
      <c r="B88" s="332"/>
      <c r="C88" s="650"/>
      <c r="D88" s="739"/>
      <c r="E88" s="324" t="s">
        <v>7</v>
      </c>
      <c r="F88" s="294"/>
      <c r="G88" s="135"/>
      <c r="H88" s="135"/>
      <c r="I88" s="135"/>
      <c r="J88" s="135"/>
      <c r="K88" s="281"/>
      <c r="L88" s="592" t="str">
        <f>AK88</f>
        <v>職員会議</v>
      </c>
      <c r="M88" s="656"/>
      <c r="N88" s="656"/>
      <c r="O88" s="656"/>
      <c r="P88" s="656"/>
      <c r="Q88" s="656"/>
      <c r="R88" s="656"/>
      <c r="S88" s="656"/>
      <c r="T88" s="656"/>
      <c r="U88" s="594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128" t="s">
        <v>226</v>
      </c>
    </row>
    <row r="89" spans="1:37" ht="15" customHeight="1" x14ac:dyDescent="0.2">
      <c r="A89" s="332"/>
      <c r="B89" s="332"/>
      <c r="C89" s="651"/>
      <c r="D89" s="629"/>
      <c r="E89" s="325" t="s">
        <v>8</v>
      </c>
      <c r="F89" s="294"/>
      <c r="G89" s="135"/>
      <c r="H89" s="135"/>
      <c r="I89" s="135"/>
      <c r="J89" s="135"/>
      <c r="K89" s="281"/>
      <c r="L89" s="600"/>
      <c r="M89" s="601"/>
      <c r="N89" s="601"/>
      <c r="O89" s="601"/>
      <c r="P89" s="601"/>
      <c r="Q89" s="601"/>
      <c r="R89" s="601"/>
      <c r="S89" s="601"/>
      <c r="T89" s="601"/>
      <c r="U89" s="602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/>
    </row>
    <row r="90" spans="1:37" ht="15" customHeight="1" x14ac:dyDescent="0.2">
      <c r="A90" s="332"/>
      <c r="B90" s="332"/>
      <c r="C90" s="663">
        <v>29</v>
      </c>
      <c r="D90" s="739" t="str">
        <f>設定!D92</f>
        <v>木</v>
      </c>
      <c r="E90" s="326" t="s">
        <v>6</v>
      </c>
      <c r="F90" s="294">
        <v>5</v>
      </c>
      <c r="G90" s="135">
        <v>6</v>
      </c>
      <c r="H90" s="135">
        <v>6</v>
      </c>
      <c r="I90" s="135">
        <v>6</v>
      </c>
      <c r="J90" s="135">
        <v>6</v>
      </c>
      <c r="K90" s="281">
        <v>6</v>
      </c>
      <c r="L90" s="597" t="str">
        <f>AK90</f>
        <v>読み聞かせ【１・３・５年】　学年朝会【２・４・6年】</v>
      </c>
      <c r="M90" s="670"/>
      <c r="N90" s="670"/>
      <c r="O90" s="670"/>
      <c r="P90" s="670"/>
      <c r="Q90" s="670"/>
      <c r="R90" s="670"/>
      <c r="S90" s="670"/>
      <c r="T90" s="670"/>
      <c r="U90" s="671"/>
      <c r="V90" s="590" t="s">
        <v>476</v>
      </c>
      <c r="W90" s="590"/>
      <c r="X90" s="590"/>
      <c r="Y90" s="590"/>
      <c r="Z90" s="590"/>
      <c r="AA90" s="590"/>
      <c r="AB90" s="590"/>
      <c r="AC90" s="590"/>
      <c r="AD90" s="590"/>
      <c r="AE90" s="590"/>
      <c r="AF90" s="591"/>
      <c r="AG90" s="310"/>
      <c r="AH90" s="327"/>
      <c r="AI90" s="71"/>
      <c r="AJ90" s="710">
        <v>29</v>
      </c>
      <c r="AK90" s="136" t="s">
        <v>343</v>
      </c>
    </row>
    <row r="91" spans="1:37" ht="15" customHeight="1" x14ac:dyDescent="0.2">
      <c r="A91" s="332">
        <v>1</v>
      </c>
      <c r="B91" s="332"/>
      <c r="C91" s="650"/>
      <c r="D91" s="739"/>
      <c r="E91" s="324" t="s">
        <v>7</v>
      </c>
      <c r="F91" s="294"/>
      <c r="G91" s="135"/>
      <c r="H91" s="135"/>
      <c r="I91" s="135"/>
      <c r="J91" s="135"/>
      <c r="K91" s="281"/>
      <c r="L91" s="775"/>
      <c r="M91" s="776"/>
      <c r="N91" s="776"/>
      <c r="O91" s="776"/>
      <c r="P91" s="776"/>
      <c r="Q91" s="776"/>
      <c r="R91" s="776"/>
      <c r="S91" s="776"/>
      <c r="T91" s="776"/>
      <c r="U91" s="777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1"/>
      <c r="AG91" s="595"/>
      <c r="AH91" s="596"/>
      <c r="AI91" s="71"/>
      <c r="AJ91" s="711"/>
      <c r="AK91" s="128"/>
    </row>
    <row r="92" spans="1:37" ht="15" customHeight="1" x14ac:dyDescent="0.2">
      <c r="A92" s="332"/>
      <c r="B92" s="332"/>
      <c r="C92" s="651"/>
      <c r="D92" s="629"/>
      <c r="E92" s="325" t="s">
        <v>8</v>
      </c>
      <c r="F92" s="294"/>
      <c r="G92" s="135"/>
      <c r="H92" s="135"/>
      <c r="I92" s="135"/>
      <c r="J92" s="135"/>
      <c r="K92" s="281"/>
      <c r="L92" s="778"/>
      <c r="M92" s="779"/>
      <c r="N92" s="779"/>
      <c r="O92" s="779"/>
      <c r="P92" s="779"/>
      <c r="Q92" s="779"/>
      <c r="R92" s="779"/>
      <c r="S92" s="779"/>
      <c r="T92" s="779"/>
      <c r="U92" s="78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1"/>
      <c r="AG92" s="603"/>
      <c r="AH92" s="604"/>
      <c r="AI92" s="71"/>
      <c r="AJ92" s="712"/>
      <c r="AK92" s="312"/>
    </row>
    <row r="93" spans="1:37" ht="15" customHeight="1" x14ac:dyDescent="0.2">
      <c r="A93" s="332"/>
      <c r="B93" s="332"/>
      <c r="C93" s="663">
        <v>30</v>
      </c>
      <c r="D93" s="739" t="str">
        <f>設定!D95</f>
        <v>金</v>
      </c>
      <c r="E93" s="326" t="s">
        <v>6</v>
      </c>
      <c r="F93" s="294">
        <v>5</v>
      </c>
      <c r="G93" s="135">
        <v>5</v>
      </c>
      <c r="H93" s="135">
        <v>5</v>
      </c>
      <c r="I93" s="135">
        <v>5</v>
      </c>
      <c r="J93" s="135">
        <v>5</v>
      </c>
      <c r="K93" s="281">
        <v>5</v>
      </c>
      <c r="L93" s="597" t="str">
        <f>AK93</f>
        <v>エピペン講習会　１５：３０～英語ルーム</v>
      </c>
      <c r="M93" s="697"/>
      <c r="N93" s="697"/>
      <c r="O93" s="697"/>
      <c r="P93" s="697"/>
      <c r="Q93" s="697"/>
      <c r="R93" s="697"/>
      <c r="S93" s="697"/>
      <c r="T93" s="697"/>
      <c r="U93" s="698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 t="s">
        <v>239</v>
      </c>
    </row>
    <row r="94" spans="1:37" ht="15" customHeight="1" x14ac:dyDescent="0.2">
      <c r="A94" s="332">
        <v>1</v>
      </c>
      <c r="B94" s="332"/>
      <c r="C94" s="650"/>
      <c r="D94" s="739"/>
      <c r="E94" s="324" t="s">
        <v>7</v>
      </c>
      <c r="F94" s="294"/>
      <c r="G94" s="135"/>
      <c r="H94" s="135"/>
      <c r="I94" s="135"/>
      <c r="J94" s="135"/>
      <c r="K94" s="281"/>
      <c r="L94" s="592"/>
      <c r="M94" s="593"/>
      <c r="N94" s="593"/>
      <c r="O94" s="593"/>
      <c r="P94" s="593"/>
      <c r="Q94" s="593"/>
      <c r="R94" s="593"/>
      <c r="S94" s="593"/>
      <c r="T94" s="593"/>
      <c r="U94" s="594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</row>
    <row r="95" spans="1:37" ht="15" customHeight="1" x14ac:dyDescent="0.2">
      <c r="A95" s="332"/>
      <c r="B95" s="332"/>
      <c r="C95" s="651"/>
      <c r="D95" s="629"/>
      <c r="E95" s="325" t="s">
        <v>8</v>
      </c>
      <c r="F95" s="294"/>
      <c r="G95" s="135"/>
      <c r="H95" s="135"/>
      <c r="I95" s="135"/>
      <c r="J95" s="135"/>
      <c r="K95" s="281"/>
      <c r="L95" s="600"/>
      <c r="M95" s="601"/>
      <c r="N95" s="601"/>
      <c r="O95" s="601"/>
      <c r="P95" s="601"/>
      <c r="Q95" s="601"/>
      <c r="R95" s="601"/>
      <c r="S95" s="601"/>
      <c r="T95" s="601"/>
      <c r="U95" s="602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32"/>
      <c r="B96" s="332"/>
      <c r="C96" s="658">
        <v>31</v>
      </c>
      <c r="D96" s="732" t="str">
        <f>設定!D98</f>
        <v>土</v>
      </c>
      <c r="E96" s="411" t="s">
        <v>6</v>
      </c>
      <c r="F96" s="401"/>
      <c r="G96" s="402"/>
      <c r="H96" s="402"/>
      <c r="I96" s="402"/>
      <c r="J96" s="402"/>
      <c r="K96" s="403"/>
      <c r="L96" s="612"/>
      <c r="M96" s="783"/>
      <c r="N96" s="783"/>
      <c r="O96" s="783"/>
      <c r="P96" s="783"/>
      <c r="Q96" s="783"/>
      <c r="R96" s="783"/>
      <c r="S96" s="783"/>
      <c r="T96" s="783"/>
      <c r="U96" s="784"/>
      <c r="V96" s="737"/>
      <c r="W96" s="737"/>
      <c r="X96" s="737"/>
      <c r="Y96" s="737"/>
      <c r="Z96" s="737"/>
      <c r="AA96" s="737"/>
      <c r="AB96" s="737"/>
      <c r="AC96" s="737"/>
      <c r="AD96" s="737"/>
      <c r="AE96" s="737"/>
      <c r="AF96" s="738"/>
      <c r="AG96" s="394"/>
      <c r="AH96" s="399"/>
      <c r="AI96" s="71"/>
      <c r="AJ96" s="710">
        <v>31</v>
      </c>
      <c r="AK96" s="136"/>
    </row>
    <row r="97" spans="1:37" ht="15" customHeight="1" x14ac:dyDescent="0.2">
      <c r="A97" s="332"/>
      <c r="B97" s="332"/>
      <c r="C97" s="658"/>
      <c r="D97" s="732"/>
      <c r="E97" s="396" t="s">
        <v>7</v>
      </c>
      <c r="F97" s="391"/>
      <c r="G97" s="392"/>
      <c r="H97" s="392"/>
      <c r="I97" s="392"/>
      <c r="J97" s="392"/>
      <c r="K97" s="393"/>
      <c r="L97" s="612"/>
      <c r="M97" s="662"/>
      <c r="N97" s="662"/>
      <c r="O97" s="662"/>
      <c r="P97" s="662"/>
      <c r="Q97" s="662"/>
      <c r="R97" s="662"/>
      <c r="S97" s="662"/>
      <c r="T97" s="662"/>
      <c r="U97" s="614"/>
      <c r="V97" s="610"/>
      <c r="W97" s="610"/>
      <c r="X97" s="610"/>
      <c r="Y97" s="610"/>
      <c r="Z97" s="610"/>
      <c r="AA97" s="610"/>
      <c r="AB97" s="610"/>
      <c r="AC97" s="610"/>
      <c r="AD97" s="610"/>
      <c r="AE97" s="610"/>
      <c r="AF97" s="611"/>
      <c r="AG97" s="615"/>
      <c r="AH97" s="616"/>
      <c r="AI97" s="71"/>
      <c r="AJ97" s="711"/>
      <c r="AK97" s="128"/>
    </row>
    <row r="98" spans="1:37" ht="15" customHeight="1" thickBot="1" x14ac:dyDescent="0.25">
      <c r="A98" s="332"/>
      <c r="B98" s="332"/>
      <c r="C98" s="781"/>
      <c r="D98" s="782"/>
      <c r="E98" s="413" t="s">
        <v>8</v>
      </c>
      <c r="F98" s="408"/>
      <c r="G98" s="409"/>
      <c r="H98" s="409"/>
      <c r="I98" s="409"/>
      <c r="J98" s="409"/>
      <c r="K98" s="410"/>
      <c r="L98" s="725"/>
      <c r="M98" s="726"/>
      <c r="N98" s="726"/>
      <c r="O98" s="726"/>
      <c r="P98" s="726"/>
      <c r="Q98" s="726"/>
      <c r="R98" s="726"/>
      <c r="S98" s="726"/>
      <c r="T98" s="726"/>
      <c r="U98" s="727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4"/>
      <c r="AG98" s="728"/>
      <c r="AH98" s="729"/>
      <c r="AI98" s="71"/>
      <c r="AJ98" s="712"/>
      <c r="AK98" s="329"/>
    </row>
    <row r="99" spans="1:37" ht="11.1" customHeight="1" x14ac:dyDescent="0.2">
      <c r="A99" s="334"/>
      <c r="B99" s="334"/>
      <c r="Q99" s="20"/>
    </row>
    <row r="100" spans="1:37" ht="11.1" customHeight="1" x14ac:dyDescent="0.2">
      <c r="D100" s="56" t="s">
        <v>29</v>
      </c>
      <c r="E100" s="703" t="s">
        <v>98</v>
      </c>
      <c r="F100" s="703"/>
      <c r="G100" s="703"/>
      <c r="H100" s="704"/>
      <c r="I100" s="704"/>
      <c r="J100" s="31"/>
      <c r="K100" s="31"/>
      <c r="N100" s="31"/>
      <c r="P100" s="703" t="s">
        <v>99</v>
      </c>
      <c r="Q100" s="703"/>
      <c r="R100" s="703"/>
      <c r="S100" s="703"/>
      <c r="T100" s="703"/>
      <c r="U100" s="31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49" t="s">
        <v>3</v>
      </c>
      <c r="M101" s="49" t="s">
        <v>4</v>
      </c>
      <c r="N101" s="51" t="s">
        <v>5</v>
      </c>
      <c r="P101" s="51"/>
      <c r="Q101" s="51" t="s">
        <v>0</v>
      </c>
      <c r="R101" s="51" t="s">
        <v>1</v>
      </c>
      <c r="S101" s="51" t="s">
        <v>2</v>
      </c>
      <c r="T101" s="51" t="s">
        <v>49</v>
      </c>
      <c r="U101" s="5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79</v>
      </c>
      <c r="G102" s="700"/>
      <c r="H102" s="699">
        <f>SUM(G3,G6,G9,G12,G15,G18,G21,G24,G27,G30,G33,G36,G39,G42,G45,G48,G51,G57,G60,G63,G66,G69,G72,G75,G78,G81,G84,G87,G90,G93,G96)</f>
        <v>91</v>
      </c>
      <c r="I102" s="701"/>
      <c r="J102" s="699">
        <f>SUM(H3,H6,H9,H12,H15,H18,H21,H24,H27,H30,H33,H36,H39,H42,H45,H48,H51,H57,H60,H63,H66,H69,H72,H75,H78,H81,H84,H87,H90,H93,H96)</f>
        <v>94</v>
      </c>
      <c r="K102" s="701"/>
      <c r="L102" s="49">
        <f>SUM(I3,I6,I9,I12,I15,I18,I21,I24,I27,I30,I33,I36,I39,I42,I45,I48,I51,I57,I60,I63,I66,I69,I72,I75,I78,I81,I84,I87,I90,I93,I96)</f>
        <v>96</v>
      </c>
      <c r="M102" s="49">
        <f>SUM(J3,J6,J9,J12,J15,J18,J21,J24,J27,J30,J33,J36,J39,J42,J45,J48,J51,J57,J60,J63,J66,J69,J72,J75,J78,J81,J84,J87,J90,J93,J96)</f>
        <v>96</v>
      </c>
      <c r="N102" s="54">
        <f>SUM(K3,K6,K9,K12,K15,K18,K21,K24,K27,K30,K33,K36,K39,K42,K45,K48,K51,K57,K60,K63,K66,K69,K72,K75,K78,K81,K84,K87,K90,K93,K96)</f>
        <v>97</v>
      </c>
      <c r="P102" s="51" t="s">
        <v>51</v>
      </c>
      <c r="Q102" s="51"/>
      <c r="R102" s="51"/>
      <c r="S102" s="51"/>
      <c r="T102" s="51"/>
      <c r="U102" s="51"/>
      <c r="V102" s="51"/>
      <c r="X102" s="699" t="s">
        <v>18</v>
      </c>
      <c r="Y102" s="701"/>
      <c r="Z102" s="699">
        <f>AB102</f>
        <v>20</v>
      </c>
      <c r="AA102" s="701"/>
      <c r="AB102" s="699">
        <f>SUM(A3:A98)</f>
        <v>20</v>
      </c>
      <c r="AC102" s="702"/>
      <c r="AD102" s="702"/>
      <c r="AE102" s="701"/>
      <c r="AF102" s="51">
        <f>AB102</f>
        <v>20</v>
      </c>
      <c r="AG102" s="51">
        <f>AB102</f>
        <v>20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10</v>
      </c>
      <c r="G103" s="700"/>
      <c r="H103" s="699">
        <f>SUM(G4,G7,G10,G13,G16,G19,G22,G25,G28,G31,G34,G37,G40,G43,G46,G49,G52,G58,G61,G64,G67,G70,G73,G76,G79,G82,G85,G88,G91,G94,G97)</f>
        <v>10</v>
      </c>
      <c r="I103" s="701"/>
      <c r="J103" s="699">
        <f>SUM(H4,H7,H10,H13,H16,H19,H22,H25,H28,H31,H34,H37,H40,H43,H46,H49,H52,H58,H61,H64,H67,H70,H73,H76,H79,H82,H85,H88,H91,H94,H97)</f>
        <v>9</v>
      </c>
      <c r="K103" s="701"/>
      <c r="L103" s="49">
        <f t="shared" ref="L103:N104" si="0">SUM(I4,I7,I10,I13,I16,I19,I22,I25,I28,I31,I34,I37,I40,I43,I46,I49,I52,I58,I61,I64,I67,I70,I73,I76,I79,I82,I85,I88,I91,I94,I97)</f>
        <v>10</v>
      </c>
      <c r="M103" s="49">
        <f t="shared" si="0"/>
        <v>10</v>
      </c>
      <c r="N103" s="54">
        <f t="shared" si="0"/>
        <v>9</v>
      </c>
      <c r="P103" s="51" t="s">
        <v>52</v>
      </c>
      <c r="Q103" s="51">
        <v>3</v>
      </c>
      <c r="R103" s="51">
        <v>3</v>
      </c>
      <c r="S103" s="51">
        <v>3</v>
      </c>
      <c r="T103" s="51">
        <v>3</v>
      </c>
      <c r="U103" s="51">
        <v>3</v>
      </c>
      <c r="V103" s="51">
        <v>3</v>
      </c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49">
        <f t="shared" si="0"/>
        <v>0</v>
      </c>
      <c r="M104" s="49">
        <f t="shared" si="0"/>
        <v>0</v>
      </c>
      <c r="N104" s="54">
        <f t="shared" si="0"/>
        <v>0</v>
      </c>
      <c r="P104" s="51" t="s">
        <v>53</v>
      </c>
      <c r="Q104" s="51">
        <v>1</v>
      </c>
      <c r="R104" s="51">
        <v>1</v>
      </c>
      <c r="S104" s="51"/>
      <c r="T104" s="51">
        <v>1</v>
      </c>
      <c r="U104" s="51">
        <v>1</v>
      </c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51" t="s">
        <v>54</v>
      </c>
      <c r="Q105" s="51">
        <v>4</v>
      </c>
      <c r="R105" s="51">
        <v>5</v>
      </c>
      <c r="S105" s="51">
        <v>5</v>
      </c>
      <c r="T105" s="51">
        <v>5</v>
      </c>
      <c r="U105" s="51">
        <v>5</v>
      </c>
      <c r="V105" s="51">
        <v>5</v>
      </c>
    </row>
    <row r="106" spans="1:37" ht="11.1" customHeight="1" x14ac:dyDescent="0.2">
      <c r="E106" s="703" t="s">
        <v>100</v>
      </c>
      <c r="F106" s="703"/>
      <c r="G106" s="703"/>
      <c r="H106" s="704"/>
      <c r="I106" s="704"/>
      <c r="J106" s="704"/>
      <c r="K106" s="704"/>
      <c r="L106" s="704"/>
      <c r="M106" s="704"/>
      <c r="N106" s="704"/>
      <c r="P106" s="51" t="s">
        <v>55</v>
      </c>
      <c r="Q106" s="51">
        <v>1</v>
      </c>
      <c r="R106" s="51">
        <v>1</v>
      </c>
      <c r="S106" s="51">
        <v>1</v>
      </c>
      <c r="T106" s="51">
        <v>1</v>
      </c>
      <c r="U106" s="51">
        <v>1</v>
      </c>
      <c r="V106" s="51">
        <v>1</v>
      </c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49" t="s">
        <v>3</v>
      </c>
      <c r="M107" s="49" t="s">
        <v>4</v>
      </c>
      <c r="N107" s="5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SUM('４月'!F102:G102,F102)</f>
        <v>126</v>
      </c>
      <c r="G108" s="786"/>
      <c r="H108" s="785">
        <f>SUM('４月'!H102:I102,H102)</f>
        <v>156</v>
      </c>
      <c r="I108" s="787"/>
      <c r="J108" s="785">
        <f>SUM('４月'!J102:K102,J102)</f>
        <v>160</v>
      </c>
      <c r="K108" s="787"/>
      <c r="L108" s="59">
        <f>SUM('４月'!L102,L102)</f>
        <v>164</v>
      </c>
      <c r="M108" s="59">
        <f>SUM('４月'!M102,M102)</f>
        <v>162</v>
      </c>
      <c r="N108" s="54">
        <f>SUM('４月'!N102,N102)</f>
        <v>163</v>
      </c>
      <c r="P108" s="47" t="s">
        <v>92</v>
      </c>
      <c r="Q108" s="41">
        <f t="shared" ref="Q108:V108" si="1">SUM(Q102:Q107)</f>
        <v>9</v>
      </c>
      <c r="R108" s="41">
        <f t="shared" si="1"/>
        <v>10</v>
      </c>
      <c r="S108" s="41">
        <f t="shared" si="1"/>
        <v>9</v>
      </c>
      <c r="T108" s="41">
        <f t="shared" si="1"/>
        <v>10</v>
      </c>
      <c r="U108" s="41">
        <f t="shared" si="1"/>
        <v>10</v>
      </c>
      <c r="V108" s="41">
        <f t="shared" si="1"/>
        <v>9</v>
      </c>
      <c r="X108" s="51" t="s">
        <v>18</v>
      </c>
      <c r="Y108" s="708">
        <f>COUNTIF(D3:D98,D100)-1</f>
        <v>3</v>
      </c>
      <c r="Z108" s="708"/>
      <c r="AA108" s="708">
        <f>COUNTIF(D3:D98,D101)-1</f>
        <v>3</v>
      </c>
      <c r="AB108" s="708"/>
      <c r="AC108" s="708">
        <f>COUNTIF(D3:D98,D102)</f>
        <v>4</v>
      </c>
      <c r="AD108" s="708"/>
      <c r="AE108" s="699">
        <f>COUNTIF(D3:D98,D103)</f>
        <v>5</v>
      </c>
      <c r="AF108" s="700"/>
      <c r="AG108" s="699">
        <f>COUNTIF(D3:D98,D104)</f>
        <v>5</v>
      </c>
      <c r="AH108" s="700"/>
    </row>
    <row r="109" spans="1:37" ht="11.1" customHeight="1" x14ac:dyDescent="0.2">
      <c r="E109" s="51" t="s">
        <v>7</v>
      </c>
      <c r="F109" s="785">
        <f>SUM('４月'!F103:G103,F103)</f>
        <v>17</v>
      </c>
      <c r="G109" s="786"/>
      <c r="H109" s="785">
        <f>SUM('４月'!H103:I103,H103)</f>
        <v>15</v>
      </c>
      <c r="I109" s="787"/>
      <c r="J109" s="785">
        <f>SUM('４月'!J103:K103,J103)</f>
        <v>15</v>
      </c>
      <c r="K109" s="787"/>
      <c r="L109" s="59">
        <f>SUM('４月'!L103,L103)</f>
        <v>15</v>
      </c>
      <c r="M109" s="59">
        <f>SUM('４月'!M103,M103)</f>
        <v>17</v>
      </c>
      <c r="N109" s="54">
        <f>SUM('４月'!N103,N103)</f>
        <v>16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SUM('４月'!F104:G104,F104)</f>
        <v>0</v>
      </c>
      <c r="G110" s="786"/>
      <c r="H110" s="785">
        <f>SUM('４月'!H104:I104,H104)</f>
        <v>0</v>
      </c>
      <c r="I110" s="787"/>
      <c r="J110" s="785">
        <f>SUM('４月'!J104:K104,J104)</f>
        <v>0</v>
      </c>
      <c r="K110" s="787"/>
      <c r="L110" s="59">
        <f>SUM('４月'!L104,L104)</f>
        <v>0</v>
      </c>
      <c r="M110" s="59">
        <f>SUM('４月'!M104,M104)</f>
        <v>0</v>
      </c>
      <c r="N110" s="54">
        <f>SUM('４月'!N104,N104)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79</v>
      </c>
      <c r="G112" s="163">
        <f>H102</f>
        <v>91</v>
      </c>
      <c r="H112" s="163">
        <f>J102</f>
        <v>94</v>
      </c>
      <c r="I112" s="163">
        <f t="shared" ref="I112:K114" si="2">L102</f>
        <v>96</v>
      </c>
      <c r="J112" s="163">
        <f t="shared" si="2"/>
        <v>96</v>
      </c>
      <c r="K112" s="163">
        <f t="shared" si="2"/>
        <v>97</v>
      </c>
      <c r="AF112" s="46"/>
    </row>
    <row r="113" spans="6:17" x14ac:dyDescent="0.2">
      <c r="F113" s="163">
        <f>F103</f>
        <v>10</v>
      </c>
      <c r="G113" s="163">
        <f>H103</f>
        <v>10</v>
      </c>
      <c r="H113" s="163">
        <f>J103</f>
        <v>9</v>
      </c>
      <c r="I113" s="163">
        <f t="shared" si="2"/>
        <v>10</v>
      </c>
      <c r="J113" s="163">
        <f t="shared" si="2"/>
        <v>10</v>
      </c>
      <c r="K113" s="163">
        <f t="shared" si="2"/>
        <v>9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2"/>
        <v>0</v>
      </c>
      <c r="J114" s="163">
        <f t="shared" si="2"/>
        <v>0</v>
      </c>
      <c r="K114" s="163">
        <f t="shared" si="2"/>
        <v>0</v>
      </c>
      <c r="L114" s="55"/>
      <c r="M114" s="55"/>
      <c r="N114" s="55"/>
    </row>
    <row r="124" spans="6:17" x14ac:dyDescent="0.2">
      <c r="Q124" s="20"/>
    </row>
  </sheetData>
  <autoFilter ref="D1:D124" xr:uid="{00000000-0009-0000-0000-000005000000}"/>
  <mergeCells count="349">
    <mergeCell ref="AJ93:AJ95"/>
    <mergeCell ref="AJ96:AJ98"/>
    <mergeCell ref="AJ78:AJ80"/>
    <mergeCell ref="AJ81:AJ83"/>
    <mergeCell ref="AJ84:AJ86"/>
    <mergeCell ref="AJ87:AJ89"/>
    <mergeCell ref="AJ90:AJ92"/>
    <mergeCell ref="AJ63:AJ65"/>
    <mergeCell ref="AJ66:AJ68"/>
    <mergeCell ref="AJ69:AJ71"/>
    <mergeCell ref="AJ72:AJ74"/>
    <mergeCell ref="AJ75:AJ77"/>
    <mergeCell ref="AJ45:AJ47"/>
    <mergeCell ref="AJ48:AJ50"/>
    <mergeCell ref="AJ51:AJ53"/>
    <mergeCell ref="AJ57:AJ59"/>
    <mergeCell ref="AJ60:AJ62"/>
    <mergeCell ref="AJ30:AJ32"/>
    <mergeCell ref="AJ33:AJ35"/>
    <mergeCell ref="AJ36:AJ38"/>
    <mergeCell ref="AJ39:AJ41"/>
    <mergeCell ref="AJ42:AJ44"/>
    <mergeCell ref="AJ15:AJ17"/>
    <mergeCell ref="AJ18:AJ20"/>
    <mergeCell ref="AJ21:AJ23"/>
    <mergeCell ref="AJ24:AJ26"/>
    <mergeCell ref="AJ27:AJ29"/>
    <mergeCell ref="AJ2:AK2"/>
    <mergeCell ref="AJ3:AJ5"/>
    <mergeCell ref="AJ6:AJ8"/>
    <mergeCell ref="AJ9:AJ11"/>
    <mergeCell ref="AJ12:AJ14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124"/>
  <sheetViews>
    <sheetView topLeftCell="A9" zoomScale="140" zoomScaleNormal="140" workbookViewId="0">
      <selection activeCell="L9" sqref="L9:U9"/>
    </sheetView>
  </sheetViews>
  <sheetFormatPr defaultRowHeight="13.2" x14ac:dyDescent="0.2"/>
  <cols>
    <col min="1" max="2" width="2.6640625" style="336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6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102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4" t="s">
        <v>9</v>
      </c>
      <c r="D2" s="65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151</v>
      </c>
      <c r="AK2" s="706"/>
    </row>
    <row r="3" spans="1:37" ht="15" customHeight="1" x14ac:dyDescent="0.2">
      <c r="A3" s="334"/>
      <c r="B3" s="334"/>
      <c r="C3" s="791">
        <v>1</v>
      </c>
      <c r="D3" s="792" t="str">
        <f>設定!E8</f>
        <v>日</v>
      </c>
      <c r="E3" s="414" t="s">
        <v>6</v>
      </c>
      <c r="F3" s="415"/>
      <c r="G3" s="416"/>
      <c r="H3" s="416"/>
      <c r="I3" s="416"/>
      <c r="J3" s="416"/>
      <c r="K3" s="417"/>
      <c r="L3" s="793"/>
      <c r="M3" s="794"/>
      <c r="N3" s="794"/>
      <c r="O3" s="794"/>
      <c r="P3" s="794"/>
      <c r="Q3" s="794"/>
      <c r="R3" s="794"/>
      <c r="S3" s="794"/>
      <c r="T3" s="794"/>
      <c r="U3" s="795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7"/>
      <c r="AG3" s="418"/>
      <c r="AH3" s="419"/>
      <c r="AI3" s="71"/>
      <c r="AJ3" s="710">
        <v>1</v>
      </c>
      <c r="AK3" s="305"/>
    </row>
    <row r="4" spans="1:37" ht="15" customHeight="1" x14ac:dyDescent="0.2">
      <c r="A4" s="334"/>
      <c r="B4" s="334"/>
      <c r="C4" s="605"/>
      <c r="D4" s="606"/>
      <c r="E4" s="404" t="s">
        <v>7</v>
      </c>
      <c r="F4" s="401"/>
      <c r="G4" s="402"/>
      <c r="H4" s="402"/>
      <c r="I4" s="402"/>
      <c r="J4" s="402"/>
      <c r="K4" s="403"/>
      <c r="L4" s="798"/>
      <c r="M4" s="799"/>
      <c r="N4" s="799"/>
      <c r="O4" s="799"/>
      <c r="P4" s="799"/>
      <c r="Q4" s="799"/>
      <c r="R4" s="799"/>
      <c r="S4" s="799"/>
      <c r="T4" s="799"/>
      <c r="U4" s="80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1"/>
      <c r="AG4" s="615"/>
      <c r="AH4" s="616"/>
      <c r="AI4" s="71"/>
      <c r="AJ4" s="711"/>
      <c r="AK4" s="307"/>
    </row>
    <row r="5" spans="1:37" ht="15" customHeight="1" x14ac:dyDescent="0.2">
      <c r="A5" s="334"/>
      <c r="B5" s="334"/>
      <c r="C5" s="605"/>
      <c r="D5" s="606"/>
      <c r="E5" s="405" t="s">
        <v>8</v>
      </c>
      <c r="F5" s="391"/>
      <c r="G5" s="392"/>
      <c r="H5" s="392"/>
      <c r="I5" s="392"/>
      <c r="J5" s="392"/>
      <c r="K5" s="393"/>
      <c r="L5" s="802"/>
      <c r="M5" s="803"/>
      <c r="N5" s="803"/>
      <c r="O5" s="803"/>
      <c r="P5" s="803"/>
      <c r="Q5" s="803"/>
      <c r="R5" s="803"/>
      <c r="S5" s="803"/>
      <c r="T5" s="803"/>
      <c r="U5" s="804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  <c r="AG5" s="620"/>
      <c r="AH5" s="621"/>
      <c r="AI5" s="71"/>
      <c r="AJ5" s="712"/>
      <c r="AK5" s="309"/>
    </row>
    <row r="6" spans="1:37" ht="15" customHeight="1" x14ac:dyDescent="0.2">
      <c r="A6" s="334"/>
      <c r="B6" s="334"/>
      <c r="C6" s="487">
        <v>2</v>
      </c>
      <c r="D6" s="494" t="str">
        <f>設定!E11</f>
        <v>月</v>
      </c>
      <c r="E6" s="306" t="s">
        <v>6</v>
      </c>
      <c r="F6" s="294">
        <v>5</v>
      </c>
      <c r="G6" s="135">
        <v>5</v>
      </c>
      <c r="H6" s="135">
        <v>6</v>
      </c>
      <c r="I6" s="135">
        <v>6</v>
      </c>
      <c r="J6" s="135">
        <v>6</v>
      </c>
      <c r="K6" s="281">
        <v>6</v>
      </c>
      <c r="L6" s="669" t="str">
        <f>AK6</f>
        <v>★安全点検日</v>
      </c>
      <c r="M6" s="670"/>
      <c r="N6" s="670"/>
      <c r="O6" s="670"/>
      <c r="P6" s="670"/>
      <c r="Q6" s="670"/>
      <c r="R6" s="670"/>
      <c r="S6" s="670"/>
      <c r="T6" s="670"/>
      <c r="U6" s="671"/>
      <c r="V6" s="590" t="s">
        <v>479</v>
      </c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333</v>
      </c>
    </row>
    <row r="7" spans="1:37" ht="15" customHeight="1" x14ac:dyDescent="0.2">
      <c r="A7" s="334">
        <v>1</v>
      </c>
      <c r="B7" s="334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775"/>
      <c r="M7" s="801"/>
      <c r="N7" s="801"/>
      <c r="O7" s="801"/>
      <c r="P7" s="801"/>
      <c r="Q7" s="801"/>
      <c r="R7" s="801"/>
      <c r="S7" s="801"/>
      <c r="T7" s="801"/>
      <c r="U7" s="777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/>
    </row>
    <row r="8" spans="1:37" ht="15" customHeight="1" x14ac:dyDescent="0.2">
      <c r="A8" s="334"/>
      <c r="B8" s="334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778"/>
      <c r="M8" s="779"/>
      <c r="N8" s="779"/>
      <c r="O8" s="779"/>
      <c r="P8" s="779"/>
      <c r="Q8" s="779"/>
      <c r="R8" s="779"/>
      <c r="S8" s="779"/>
      <c r="T8" s="779"/>
      <c r="U8" s="78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4"/>
      <c r="B9" s="334"/>
      <c r="C9" s="487">
        <v>3</v>
      </c>
      <c r="D9" s="494" t="str">
        <f>設定!E14</f>
        <v>火</v>
      </c>
      <c r="E9" s="306" t="s">
        <v>6</v>
      </c>
      <c r="F9" s="294">
        <v>5</v>
      </c>
      <c r="G9" s="135">
        <v>5</v>
      </c>
      <c r="H9" s="135">
        <v>5</v>
      </c>
      <c r="I9" s="135">
        <v>5</v>
      </c>
      <c r="J9" s="135">
        <v>5</v>
      </c>
      <c r="K9" s="281">
        <v>5</v>
      </c>
      <c r="L9" s="669" t="str">
        <f>AK9</f>
        <v>学級の日【生活・人権目標】※火・水入れ替え</v>
      </c>
      <c r="M9" s="670"/>
      <c r="N9" s="670"/>
      <c r="O9" s="670"/>
      <c r="P9" s="670"/>
      <c r="Q9" s="670"/>
      <c r="R9" s="670"/>
      <c r="S9" s="670"/>
      <c r="T9" s="670"/>
      <c r="U9" s="671"/>
      <c r="V9" s="590" t="s">
        <v>480</v>
      </c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 t="s">
        <v>376</v>
      </c>
    </row>
    <row r="10" spans="1:37" ht="15" customHeight="1" x14ac:dyDescent="0.2">
      <c r="A10" s="334">
        <v>1</v>
      </c>
      <c r="B10" s="334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775" t="str">
        <f>AK10</f>
        <v>A～D部会</v>
      </c>
      <c r="M10" s="801"/>
      <c r="N10" s="801"/>
      <c r="O10" s="801"/>
      <c r="P10" s="801"/>
      <c r="Q10" s="801"/>
      <c r="R10" s="801"/>
      <c r="S10" s="801"/>
      <c r="T10" s="801"/>
      <c r="U10" s="777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 t="s">
        <v>369</v>
      </c>
    </row>
    <row r="11" spans="1:37" ht="15" customHeight="1" x14ac:dyDescent="0.2">
      <c r="A11" s="334"/>
      <c r="B11" s="334"/>
      <c r="C11" s="487"/>
      <c r="D11" s="494"/>
      <c r="E11" s="318" t="s">
        <v>8</v>
      </c>
      <c r="F11" s="294"/>
      <c r="G11" s="135"/>
      <c r="H11" s="135"/>
      <c r="I11" s="135"/>
      <c r="J11" s="135"/>
      <c r="K11" s="281"/>
      <c r="L11" s="778" t="str">
        <f t="shared" ref="L11:L16" si="0">AK11</f>
        <v>★学校運営協議会　１０：３０～　３校時授業参観　４校時　懇談</v>
      </c>
      <c r="M11" s="779"/>
      <c r="N11" s="779"/>
      <c r="O11" s="779"/>
      <c r="P11" s="779"/>
      <c r="Q11" s="779"/>
      <c r="R11" s="779"/>
      <c r="S11" s="779"/>
      <c r="T11" s="779"/>
      <c r="U11" s="78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 t="s">
        <v>359</v>
      </c>
    </row>
    <row r="12" spans="1:37" ht="15" customHeight="1" x14ac:dyDescent="0.2">
      <c r="A12" s="334"/>
      <c r="B12" s="334"/>
      <c r="C12" s="487">
        <v>4</v>
      </c>
      <c r="D12" s="494" t="str">
        <f>設定!E17</f>
        <v>水</v>
      </c>
      <c r="E12" s="306" t="s">
        <v>6</v>
      </c>
      <c r="F12" s="294">
        <v>4</v>
      </c>
      <c r="G12" s="135">
        <v>6</v>
      </c>
      <c r="H12" s="135">
        <v>6</v>
      </c>
      <c r="I12" s="135">
        <v>5</v>
      </c>
      <c r="J12" s="135">
        <v>5</v>
      </c>
      <c r="K12" s="281">
        <v>6</v>
      </c>
      <c r="L12" s="669" t="str">
        <f t="shared" si="0"/>
        <v>お話朝会　★火・水入れ替え</v>
      </c>
      <c r="M12" s="670"/>
      <c r="N12" s="670"/>
      <c r="O12" s="670"/>
      <c r="P12" s="670"/>
      <c r="Q12" s="670"/>
      <c r="R12" s="670"/>
      <c r="S12" s="670"/>
      <c r="T12" s="670"/>
      <c r="U12" s="671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367</v>
      </c>
    </row>
    <row r="13" spans="1:37" ht="15" customHeight="1" x14ac:dyDescent="0.2">
      <c r="A13" s="334">
        <v>1</v>
      </c>
      <c r="B13" s="334"/>
      <c r="C13" s="487"/>
      <c r="D13" s="494"/>
      <c r="E13" s="306" t="s">
        <v>7</v>
      </c>
      <c r="F13" s="294">
        <v>1</v>
      </c>
      <c r="G13" s="135"/>
      <c r="H13" s="135"/>
      <c r="I13" s="135">
        <v>1</v>
      </c>
      <c r="J13" s="135">
        <v>1</v>
      </c>
      <c r="K13" s="281"/>
      <c r="L13" s="775" t="str">
        <f>AK13</f>
        <v>内科検診【1・４・５年】　※健・安①８：４０～</v>
      </c>
      <c r="M13" s="801"/>
      <c r="N13" s="801"/>
      <c r="O13" s="801"/>
      <c r="P13" s="801"/>
      <c r="Q13" s="801"/>
      <c r="R13" s="801"/>
      <c r="S13" s="801"/>
      <c r="T13" s="801"/>
      <c r="U13" s="777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 t="s">
        <v>365</v>
      </c>
    </row>
    <row r="14" spans="1:37" ht="15" customHeight="1" x14ac:dyDescent="0.2">
      <c r="A14" s="334"/>
      <c r="B14" s="334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778" t="str">
        <f t="shared" si="0"/>
        <v>★部活動連絡会　１８：００～</v>
      </c>
      <c r="M14" s="779"/>
      <c r="N14" s="779"/>
      <c r="O14" s="779"/>
      <c r="P14" s="779"/>
      <c r="Q14" s="779"/>
      <c r="R14" s="779"/>
      <c r="S14" s="779"/>
      <c r="T14" s="779"/>
      <c r="U14" s="78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 t="s">
        <v>358</v>
      </c>
    </row>
    <row r="15" spans="1:37" ht="15" customHeight="1" x14ac:dyDescent="0.2">
      <c r="A15" s="334"/>
      <c r="B15" s="334"/>
      <c r="C15" s="487">
        <v>5</v>
      </c>
      <c r="D15" s="494" t="str">
        <f>設定!E20</f>
        <v>木</v>
      </c>
      <c r="E15" s="318" t="s">
        <v>6</v>
      </c>
      <c r="F15" s="132">
        <v>5</v>
      </c>
      <c r="G15" s="133">
        <v>5</v>
      </c>
      <c r="H15" s="133">
        <v>5</v>
      </c>
      <c r="I15" s="133">
        <v>5</v>
      </c>
      <c r="J15" s="133">
        <v>5</v>
      </c>
      <c r="K15" s="134">
        <v>5</v>
      </c>
      <c r="L15" s="805" t="str">
        <f t="shared" si="0"/>
        <v>読み聞かせ【２・４・６年】　学年朝会【１・３・５年】</v>
      </c>
      <c r="M15" s="806"/>
      <c r="N15" s="806"/>
      <c r="O15" s="806"/>
      <c r="P15" s="806"/>
      <c r="Q15" s="806"/>
      <c r="R15" s="806"/>
      <c r="S15" s="806"/>
      <c r="T15" s="806"/>
      <c r="U15" s="807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1"/>
      <c r="AG15" s="310"/>
      <c r="AH15" s="311"/>
      <c r="AI15" s="71"/>
      <c r="AJ15" s="710">
        <v>5</v>
      </c>
      <c r="AK15" s="136" t="s">
        <v>348</v>
      </c>
    </row>
    <row r="16" spans="1:37" ht="15" customHeight="1" x14ac:dyDescent="0.2">
      <c r="A16" s="334">
        <v>1</v>
      </c>
      <c r="B16" s="334"/>
      <c r="C16" s="487"/>
      <c r="D16" s="494"/>
      <c r="E16" s="330" t="s">
        <v>7</v>
      </c>
      <c r="F16" s="294"/>
      <c r="G16" s="135"/>
      <c r="H16" s="135"/>
      <c r="I16" s="135"/>
      <c r="J16" s="135"/>
      <c r="K16" s="281"/>
      <c r="L16" s="775" t="str">
        <f t="shared" si="0"/>
        <v>尿・蟯虫検査（未・再検査）</v>
      </c>
      <c r="M16" s="801"/>
      <c r="N16" s="801"/>
      <c r="O16" s="801"/>
      <c r="P16" s="801"/>
      <c r="Q16" s="801"/>
      <c r="R16" s="801"/>
      <c r="S16" s="801"/>
      <c r="T16" s="801"/>
      <c r="U16" s="777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1"/>
      <c r="AG16" s="595"/>
      <c r="AH16" s="596"/>
      <c r="AI16" s="71"/>
      <c r="AJ16" s="711"/>
      <c r="AK16" s="128" t="s">
        <v>336</v>
      </c>
    </row>
    <row r="17" spans="1:37" ht="15" customHeight="1" x14ac:dyDescent="0.2">
      <c r="A17" s="334"/>
      <c r="B17" s="334"/>
      <c r="C17" s="487"/>
      <c r="D17" s="494"/>
      <c r="E17" s="308" t="s">
        <v>8</v>
      </c>
      <c r="F17" s="294"/>
      <c r="G17" s="135"/>
      <c r="H17" s="135"/>
      <c r="I17" s="135"/>
      <c r="J17" s="135"/>
      <c r="K17" s="281"/>
      <c r="L17" s="778">
        <f t="shared" ref="L17" si="1">AK17</f>
        <v>0</v>
      </c>
      <c r="M17" s="779"/>
      <c r="N17" s="779"/>
      <c r="O17" s="779"/>
      <c r="P17" s="779"/>
      <c r="Q17" s="779"/>
      <c r="R17" s="779"/>
      <c r="S17" s="779"/>
      <c r="T17" s="779"/>
      <c r="U17" s="78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1"/>
      <c r="AG17" s="603"/>
      <c r="AH17" s="604"/>
      <c r="AI17" s="71"/>
      <c r="AJ17" s="712"/>
      <c r="AK17" s="312"/>
    </row>
    <row r="18" spans="1:37" ht="15" customHeight="1" x14ac:dyDescent="0.2">
      <c r="A18" s="334"/>
      <c r="B18" s="334"/>
      <c r="C18" s="487">
        <v>6</v>
      </c>
      <c r="D18" s="494" t="str">
        <f>設定!E23</f>
        <v>金</v>
      </c>
      <c r="E18" s="306" t="s">
        <v>6</v>
      </c>
      <c r="F18" s="294">
        <v>5</v>
      </c>
      <c r="G18" s="135">
        <v>5</v>
      </c>
      <c r="H18" s="135">
        <v>5</v>
      </c>
      <c r="I18" s="135">
        <v>5</v>
      </c>
      <c r="J18" s="135">
        <v>5</v>
      </c>
      <c r="K18" s="281">
        <v>5</v>
      </c>
      <c r="L18" s="669" t="str">
        <f>AK18</f>
        <v>尿・蟯虫検査（未・再検査）</v>
      </c>
      <c r="M18" s="670"/>
      <c r="N18" s="670"/>
      <c r="O18" s="670"/>
      <c r="P18" s="670"/>
      <c r="Q18" s="670"/>
      <c r="R18" s="670"/>
      <c r="S18" s="670"/>
      <c r="T18" s="670"/>
      <c r="U18" s="671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1"/>
      <c r="AG18" s="310"/>
      <c r="AH18" s="311"/>
      <c r="AI18" s="71"/>
      <c r="AJ18" s="710">
        <v>6</v>
      </c>
      <c r="AK18" s="136" t="s">
        <v>221</v>
      </c>
    </row>
    <row r="19" spans="1:37" ht="15" customHeight="1" x14ac:dyDescent="0.2">
      <c r="A19" s="334">
        <v>1</v>
      </c>
      <c r="B19" s="334"/>
      <c r="C19" s="487"/>
      <c r="D19" s="494"/>
      <c r="E19" s="330" t="s">
        <v>7</v>
      </c>
      <c r="F19" s="294"/>
      <c r="G19" s="135"/>
      <c r="H19" s="135"/>
      <c r="I19" s="135"/>
      <c r="J19" s="135"/>
      <c r="K19" s="281"/>
      <c r="L19" s="775" t="str">
        <f>AK19</f>
        <v>クラブ③</v>
      </c>
      <c r="M19" s="801"/>
      <c r="N19" s="801"/>
      <c r="O19" s="801"/>
      <c r="P19" s="801"/>
      <c r="Q19" s="801"/>
      <c r="R19" s="801"/>
      <c r="S19" s="801"/>
      <c r="T19" s="801"/>
      <c r="U19" s="777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1"/>
      <c r="AG19" s="595"/>
      <c r="AH19" s="596"/>
      <c r="AI19" s="71"/>
      <c r="AJ19" s="711"/>
      <c r="AK19" s="128" t="s">
        <v>242</v>
      </c>
    </row>
    <row r="20" spans="1:37" ht="15" customHeight="1" x14ac:dyDescent="0.2">
      <c r="A20" s="334"/>
      <c r="B20" s="334"/>
      <c r="C20" s="487"/>
      <c r="D20" s="494"/>
      <c r="E20" s="308" t="s">
        <v>8</v>
      </c>
      <c r="F20" s="294"/>
      <c r="G20" s="135"/>
      <c r="H20" s="135"/>
      <c r="I20" s="135"/>
      <c r="J20" s="135"/>
      <c r="K20" s="281"/>
      <c r="L20" s="778" t="str">
        <f>AK20</f>
        <v>学年会</v>
      </c>
      <c r="M20" s="779"/>
      <c r="N20" s="779"/>
      <c r="O20" s="779"/>
      <c r="P20" s="779"/>
      <c r="Q20" s="779"/>
      <c r="R20" s="779"/>
      <c r="S20" s="779"/>
      <c r="T20" s="779"/>
      <c r="U20" s="78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1"/>
      <c r="AG20" s="603"/>
      <c r="AH20" s="604"/>
      <c r="AI20" s="71"/>
      <c r="AJ20" s="712"/>
      <c r="AK20" s="312" t="s">
        <v>278</v>
      </c>
    </row>
    <row r="21" spans="1:37" ht="15" customHeight="1" x14ac:dyDescent="0.2">
      <c r="A21" s="334"/>
      <c r="B21" s="334"/>
      <c r="C21" s="605">
        <v>7</v>
      </c>
      <c r="D21" s="606" t="str">
        <f>設定!E26</f>
        <v>土</v>
      </c>
      <c r="E21" s="398" t="s">
        <v>6</v>
      </c>
      <c r="F21" s="391"/>
      <c r="G21" s="392"/>
      <c r="H21" s="392"/>
      <c r="I21" s="392"/>
      <c r="J21" s="392"/>
      <c r="K21" s="393"/>
      <c r="L21" s="808"/>
      <c r="M21" s="667"/>
      <c r="N21" s="667"/>
      <c r="O21" s="667"/>
      <c r="P21" s="667"/>
      <c r="Q21" s="667"/>
      <c r="R21" s="667"/>
      <c r="S21" s="667"/>
      <c r="T21" s="667"/>
      <c r="U21" s="668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1"/>
      <c r="AG21" s="394"/>
      <c r="AH21" s="399"/>
      <c r="AI21" s="71"/>
      <c r="AJ21" s="710">
        <v>7</v>
      </c>
      <c r="AK21" s="136"/>
    </row>
    <row r="22" spans="1:37" ht="15" customHeight="1" x14ac:dyDescent="0.2">
      <c r="A22" s="334"/>
      <c r="B22" s="334"/>
      <c r="C22" s="605"/>
      <c r="D22" s="606"/>
      <c r="E22" s="404" t="s">
        <v>7</v>
      </c>
      <c r="F22" s="391"/>
      <c r="G22" s="392"/>
      <c r="H22" s="392"/>
      <c r="I22" s="392"/>
      <c r="J22" s="392"/>
      <c r="K22" s="393"/>
      <c r="L22" s="798"/>
      <c r="M22" s="799"/>
      <c r="N22" s="799"/>
      <c r="O22" s="799"/>
      <c r="P22" s="799"/>
      <c r="Q22" s="799"/>
      <c r="R22" s="799"/>
      <c r="S22" s="799"/>
      <c r="T22" s="799"/>
      <c r="U22" s="80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1"/>
      <c r="AG22" s="615"/>
      <c r="AH22" s="616"/>
      <c r="AI22" s="71"/>
      <c r="AJ22" s="711"/>
      <c r="AK22" s="128"/>
    </row>
    <row r="23" spans="1:37" ht="15" customHeight="1" x14ac:dyDescent="0.2">
      <c r="A23" s="334"/>
      <c r="B23" s="334"/>
      <c r="C23" s="605"/>
      <c r="D23" s="606"/>
      <c r="E23" s="405" t="s">
        <v>8</v>
      </c>
      <c r="F23" s="391"/>
      <c r="G23" s="392"/>
      <c r="H23" s="392"/>
      <c r="I23" s="392"/>
      <c r="J23" s="392"/>
      <c r="K23" s="393"/>
      <c r="L23" s="802"/>
      <c r="M23" s="803"/>
      <c r="N23" s="803"/>
      <c r="O23" s="803"/>
      <c r="P23" s="803"/>
      <c r="Q23" s="803"/>
      <c r="R23" s="803"/>
      <c r="S23" s="803"/>
      <c r="T23" s="803"/>
      <c r="U23" s="804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1"/>
      <c r="AG23" s="620"/>
      <c r="AH23" s="621"/>
      <c r="AI23" s="71"/>
      <c r="AJ23" s="712"/>
      <c r="AK23" s="312"/>
    </row>
    <row r="24" spans="1:37" ht="15" customHeight="1" x14ac:dyDescent="0.2">
      <c r="A24" s="334"/>
      <c r="B24" s="334"/>
      <c r="C24" s="605">
        <v>8</v>
      </c>
      <c r="D24" s="606" t="str">
        <f>設定!E29</f>
        <v>日</v>
      </c>
      <c r="E24" s="398" t="s">
        <v>6</v>
      </c>
      <c r="F24" s="391"/>
      <c r="G24" s="392"/>
      <c r="H24" s="392"/>
      <c r="I24" s="392"/>
      <c r="J24" s="392"/>
      <c r="K24" s="393"/>
      <c r="L24" s="808"/>
      <c r="M24" s="667"/>
      <c r="N24" s="667"/>
      <c r="O24" s="667"/>
      <c r="P24" s="667"/>
      <c r="Q24" s="667"/>
      <c r="R24" s="667"/>
      <c r="S24" s="667"/>
      <c r="T24" s="667"/>
      <c r="U24" s="668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1"/>
      <c r="AG24" s="394"/>
      <c r="AH24" s="399"/>
      <c r="AI24" s="71"/>
      <c r="AJ24" s="710">
        <v>8</v>
      </c>
      <c r="AK24" s="136"/>
    </row>
    <row r="25" spans="1:37" ht="15" customHeight="1" x14ac:dyDescent="0.2">
      <c r="A25" s="334"/>
      <c r="B25" s="334"/>
      <c r="C25" s="605"/>
      <c r="D25" s="606"/>
      <c r="E25" s="404" t="s">
        <v>7</v>
      </c>
      <c r="F25" s="391"/>
      <c r="G25" s="392"/>
      <c r="H25" s="392"/>
      <c r="I25" s="392"/>
      <c r="J25" s="392"/>
      <c r="K25" s="393"/>
      <c r="L25" s="798"/>
      <c r="M25" s="799"/>
      <c r="N25" s="799"/>
      <c r="O25" s="799"/>
      <c r="P25" s="799"/>
      <c r="Q25" s="799"/>
      <c r="R25" s="799"/>
      <c r="S25" s="799"/>
      <c r="T25" s="799"/>
      <c r="U25" s="80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1"/>
      <c r="AG25" s="615"/>
      <c r="AH25" s="616"/>
      <c r="AI25" s="71"/>
      <c r="AJ25" s="711"/>
      <c r="AK25" s="128"/>
    </row>
    <row r="26" spans="1:37" ht="15" customHeight="1" x14ac:dyDescent="0.2">
      <c r="A26" s="334"/>
      <c r="B26" s="334"/>
      <c r="C26" s="605"/>
      <c r="D26" s="606"/>
      <c r="E26" s="405" t="s">
        <v>8</v>
      </c>
      <c r="F26" s="391"/>
      <c r="G26" s="392"/>
      <c r="H26" s="392"/>
      <c r="I26" s="392"/>
      <c r="J26" s="392"/>
      <c r="K26" s="393"/>
      <c r="L26" s="802"/>
      <c r="M26" s="803"/>
      <c r="N26" s="803"/>
      <c r="O26" s="803"/>
      <c r="P26" s="803"/>
      <c r="Q26" s="803"/>
      <c r="R26" s="803"/>
      <c r="S26" s="803"/>
      <c r="T26" s="803"/>
      <c r="U26" s="804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1"/>
      <c r="AG26" s="620"/>
      <c r="AH26" s="621"/>
      <c r="AI26" s="71"/>
      <c r="AJ26" s="712"/>
      <c r="AK26" s="312"/>
    </row>
    <row r="27" spans="1:37" ht="15" customHeight="1" x14ac:dyDescent="0.2">
      <c r="A27" s="334"/>
      <c r="B27" s="334"/>
      <c r="C27" s="487">
        <v>9</v>
      </c>
      <c r="D27" s="494" t="str">
        <f>設定!E32</f>
        <v>月</v>
      </c>
      <c r="E27" s="306" t="s">
        <v>6</v>
      </c>
      <c r="F27" s="455">
        <v>5</v>
      </c>
      <c r="G27" s="135">
        <v>5</v>
      </c>
      <c r="H27" s="135">
        <v>6</v>
      </c>
      <c r="I27" s="135">
        <v>6</v>
      </c>
      <c r="J27" s="135">
        <v>6</v>
      </c>
      <c r="K27" s="452">
        <v>6</v>
      </c>
      <c r="L27" s="669"/>
      <c r="M27" s="670"/>
      <c r="N27" s="670"/>
      <c r="O27" s="670"/>
      <c r="P27" s="670"/>
      <c r="Q27" s="670"/>
      <c r="R27" s="670"/>
      <c r="S27" s="670"/>
      <c r="T27" s="670"/>
      <c r="U27" s="671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/>
    </row>
    <row r="28" spans="1:37" ht="15" customHeight="1" x14ac:dyDescent="0.2">
      <c r="A28" s="334">
        <v>1</v>
      </c>
      <c r="B28" s="334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775"/>
      <c r="M28" s="801"/>
      <c r="N28" s="801"/>
      <c r="O28" s="801"/>
      <c r="P28" s="801"/>
      <c r="Q28" s="801"/>
      <c r="R28" s="801"/>
      <c r="S28" s="801"/>
      <c r="T28" s="801"/>
      <c r="U28" s="777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4"/>
      <c r="B29" s="334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778"/>
      <c r="M29" s="779"/>
      <c r="N29" s="779"/>
      <c r="O29" s="779"/>
      <c r="P29" s="779"/>
      <c r="Q29" s="779"/>
      <c r="R29" s="779"/>
      <c r="S29" s="779"/>
      <c r="T29" s="779"/>
      <c r="U29" s="78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4"/>
      <c r="B30" s="334"/>
      <c r="C30" s="487">
        <v>10</v>
      </c>
      <c r="D30" s="494" t="str">
        <f>設定!E35</f>
        <v>火</v>
      </c>
      <c r="E30" s="306" t="s">
        <v>6</v>
      </c>
      <c r="F30" s="455">
        <v>5</v>
      </c>
      <c r="G30" s="135">
        <v>5</v>
      </c>
      <c r="H30" s="135">
        <v>5</v>
      </c>
      <c r="I30" s="135">
        <v>6</v>
      </c>
      <c r="J30" s="135">
        <v>6</v>
      </c>
      <c r="K30" s="452">
        <v>6</v>
      </c>
      <c r="L30" s="669" t="str">
        <f>AK30</f>
        <v>学級の日【歯と口の健康について】</v>
      </c>
      <c r="M30" s="670"/>
      <c r="N30" s="670"/>
      <c r="O30" s="670"/>
      <c r="P30" s="670"/>
      <c r="Q30" s="670"/>
      <c r="R30" s="670"/>
      <c r="S30" s="670"/>
      <c r="T30" s="670"/>
      <c r="U30" s="671"/>
      <c r="V30" s="590" t="s">
        <v>481</v>
      </c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337</v>
      </c>
    </row>
    <row r="31" spans="1:37" ht="15" customHeight="1" x14ac:dyDescent="0.2">
      <c r="A31" s="334">
        <v>1</v>
      </c>
      <c r="B31" s="334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775"/>
      <c r="M31" s="801"/>
      <c r="N31" s="801"/>
      <c r="O31" s="801"/>
      <c r="P31" s="801"/>
      <c r="Q31" s="801"/>
      <c r="R31" s="801"/>
      <c r="S31" s="801"/>
      <c r="T31" s="801"/>
      <c r="U31" s="777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/>
    </row>
    <row r="32" spans="1:37" ht="15" customHeight="1" x14ac:dyDescent="0.2">
      <c r="A32" s="334"/>
      <c r="B32" s="334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778"/>
      <c r="M32" s="779"/>
      <c r="N32" s="779"/>
      <c r="O32" s="779"/>
      <c r="P32" s="779"/>
      <c r="Q32" s="779"/>
      <c r="R32" s="779"/>
      <c r="S32" s="779"/>
      <c r="T32" s="779"/>
      <c r="U32" s="78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4"/>
      <c r="B33" s="334"/>
      <c r="C33" s="487">
        <v>11</v>
      </c>
      <c r="D33" s="494" t="str">
        <f>設定!E38</f>
        <v>水</v>
      </c>
      <c r="E33" s="306" t="s">
        <v>6</v>
      </c>
      <c r="F33" s="294">
        <v>5</v>
      </c>
      <c r="G33" s="135">
        <v>5</v>
      </c>
      <c r="H33" s="135">
        <v>5</v>
      </c>
      <c r="I33" s="135">
        <v>5</v>
      </c>
      <c r="J33" s="135">
        <v>5</v>
      </c>
      <c r="K33" s="281">
        <v>5</v>
      </c>
      <c r="L33" s="669" t="str">
        <f>AK33</f>
        <v>平和集会（2校時）※対馬丸記念館職員講話</v>
      </c>
      <c r="M33" s="670"/>
      <c r="N33" s="670"/>
      <c r="O33" s="670"/>
      <c r="P33" s="670"/>
      <c r="Q33" s="670"/>
      <c r="R33" s="670"/>
      <c r="S33" s="670"/>
      <c r="T33" s="670"/>
      <c r="U33" s="671"/>
      <c r="V33" s="590" t="s">
        <v>445</v>
      </c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  <c r="AG33" s="310"/>
      <c r="AH33" s="311"/>
      <c r="AI33" s="71"/>
      <c r="AJ33" s="710">
        <v>11</v>
      </c>
      <c r="AK33" s="136" t="s">
        <v>357</v>
      </c>
    </row>
    <row r="34" spans="1:37" ht="15" customHeight="1" x14ac:dyDescent="0.2">
      <c r="A34" s="334">
        <v>1</v>
      </c>
      <c r="B34" s="334"/>
      <c r="C34" s="487"/>
      <c r="D34" s="494"/>
      <c r="E34" s="330" t="s">
        <v>7</v>
      </c>
      <c r="F34" s="294"/>
      <c r="G34" s="135"/>
      <c r="H34" s="135"/>
      <c r="I34" s="135"/>
      <c r="J34" s="135"/>
      <c r="K34" s="281"/>
      <c r="L34" s="775" t="str">
        <f>AK34</f>
        <v>委員会活動（６校時）</v>
      </c>
      <c r="M34" s="801"/>
      <c r="N34" s="801"/>
      <c r="O34" s="801"/>
      <c r="P34" s="801"/>
      <c r="Q34" s="801"/>
      <c r="R34" s="801"/>
      <c r="S34" s="801"/>
      <c r="T34" s="801"/>
      <c r="U34" s="777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1"/>
      <c r="AG34" s="595"/>
      <c r="AH34" s="596"/>
      <c r="AI34" s="71"/>
      <c r="AJ34" s="711"/>
      <c r="AK34" s="128" t="s">
        <v>370</v>
      </c>
    </row>
    <row r="35" spans="1:37" ht="15" customHeight="1" x14ac:dyDescent="0.2">
      <c r="A35" s="334"/>
      <c r="B35" s="334"/>
      <c r="C35" s="487"/>
      <c r="D35" s="494"/>
      <c r="E35" s="308" t="s">
        <v>8</v>
      </c>
      <c r="F35" s="294"/>
      <c r="G35" s="135"/>
      <c r="H35" s="135"/>
      <c r="I35" s="135"/>
      <c r="J35" s="135"/>
      <c r="K35" s="281"/>
      <c r="L35" s="778" t="str">
        <f>AK35</f>
        <v>不登校実務者会議（前期）</v>
      </c>
      <c r="M35" s="779"/>
      <c r="N35" s="779"/>
      <c r="O35" s="779"/>
      <c r="P35" s="779"/>
      <c r="Q35" s="779"/>
      <c r="R35" s="779"/>
      <c r="S35" s="779"/>
      <c r="T35" s="779"/>
      <c r="U35" s="78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1"/>
      <c r="AG35" s="603"/>
      <c r="AH35" s="604"/>
      <c r="AI35" s="71"/>
      <c r="AJ35" s="712"/>
      <c r="AK35" s="312" t="s">
        <v>408</v>
      </c>
    </row>
    <row r="36" spans="1:37" ht="15" customHeight="1" x14ac:dyDescent="0.2">
      <c r="A36" s="334"/>
      <c r="B36" s="334"/>
      <c r="C36" s="487">
        <v>12</v>
      </c>
      <c r="D36" s="494" t="str">
        <f>設定!E41</f>
        <v>木</v>
      </c>
      <c r="E36" s="306" t="s">
        <v>6</v>
      </c>
      <c r="F36" s="294">
        <v>5</v>
      </c>
      <c r="G36" s="135">
        <v>6</v>
      </c>
      <c r="H36" s="135">
        <v>6</v>
      </c>
      <c r="I36" s="135">
        <v>6</v>
      </c>
      <c r="J36" s="135">
        <v>6</v>
      </c>
      <c r="K36" s="281">
        <v>6</v>
      </c>
      <c r="L36" s="805" t="str">
        <f>AK36</f>
        <v>読み聞かせ【１・３・５年】　学年朝会【２・４・6年】</v>
      </c>
      <c r="M36" s="806"/>
      <c r="N36" s="806"/>
      <c r="O36" s="806"/>
      <c r="P36" s="806"/>
      <c r="Q36" s="806"/>
      <c r="R36" s="806"/>
      <c r="S36" s="806"/>
      <c r="T36" s="806"/>
      <c r="U36" s="807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343</v>
      </c>
    </row>
    <row r="37" spans="1:37" ht="15" customHeight="1" x14ac:dyDescent="0.2">
      <c r="A37" s="334">
        <v>1</v>
      </c>
      <c r="B37" s="334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775"/>
      <c r="M37" s="801"/>
      <c r="N37" s="801"/>
      <c r="O37" s="801"/>
      <c r="P37" s="801"/>
      <c r="Q37" s="801"/>
      <c r="R37" s="801"/>
      <c r="S37" s="801"/>
      <c r="T37" s="801"/>
      <c r="U37" s="777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/>
    </row>
    <row r="38" spans="1:37" ht="15" customHeight="1" x14ac:dyDescent="0.2">
      <c r="A38" s="334"/>
      <c r="B38" s="334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778"/>
      <c r="M38" s="779"/>
      <c r="N38" s="779"/>
      <c r="O38" s="779"/>
      <c r="P38" s="779"/>
      <c r="Q38" s="779"/>
      <c r="R38" s="779"/>
      <c r="S38" s="779"/>
      <c r="T38" s="779"/>
      <c r="U38" s="78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4"/>
      <c r="B39" s="334"/>
      <c r="C39" s="487">
        <v>13</v>
      </c>
      <c r="D39" s="494" t="str">
        <f>設定!E44</f>
        <v>金</v>
      </c>
      <c r="E39" s="306" t="s">
        <v>6</v>
      </c>
      <c r="F39" s="294">
        <v>5</v>
      </c>
      <c r="G39" s="135">
        <v>5</v>
      </c>
      <c r="H39" s="135">
        <v>5</v>
      </c>
      <c r="I39" s="135">
        <v>5</v>
      </c>
      <c r="J39" s="135">
        <v>5</v>
      </c>
      <c r="K39" s="281">
        <v>5</v>
      </c>
      <c r="L39" s="669" t="str">
        <f>AK39</f>
        <v>クラブ④</v>
      </c>
      <c r="M39" s="670"/>
      <c r="N39" s="670"/>
      <c r="O39" s="670"/>
      <c r="P39" s="670"/>
      <c r="Q39" s="670"/>
      <c r="R39" s="670"/>
      <c r="S39" s="670"/>
      <c r="T39" s="670"/>
      <c r="U39" s="671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1"/>
      <c r="AG39" s="310"/>
      <c r="AH39" s="311"/>
      <c r="AI39" s="71"/>
      <c r="AJ39" s="710">
        <v>13</v>
      </c>
      <c r="AK39" s="136" t="s">
        <v>243</v>
      </c>
    </row>
    <row r="40" spans="1:37" ht="15" customHeight="1" x14ac:dyDescent="0.2">
      <c r="A40" s="334">
        <v>1</v>
      </c>
      <c r="B40" s="334"/>
      <c r="C40" s="487"/>
      <c r="D40" s="494"/>
      <c r="E40" s="330" t="s">
        <v>7</v>
      </c>
      <c r="F40" s="294"/>
      <c r="G40" s="135"/>
      <c r="H40" s="135"/>
      <c r="I40" s="135"/>
      <c r="J40" s="135"/>
      <c r="K40" s="281"/>
      <c r="L40" s="775" t="str">
        <f>AK40</f>
        <v>学年会</v>
      </c>
      <c r="M40" s="801"/>
      <c r="N40" s="801"/>
      <c r="O40" s="801"/>
      <c r="P40" s="801"/>
      <c r="Q40" s="801"/>
      <c r="R40" s="801"/>
      <c r="S40" s="801"/>
      <c r="T40" s="801"/>
      <c r="U40" s="777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1"/>
      <c r="AG40" s="595"/>
      <c r="AH40" s="596"/>
      <c r="AI40" s="71"/>
      <c r="AJ40" s="711"/>
      <c r="AK40" s="128" t="s">
        <v>278</v>
      </c>
    </row>
    <row r="41" spans="1:37" ht="15" customHeight="1" x14ac:dyDescent="0.2">
      <c r="A41" s="334"/>
      <c r="B41" s="334"/>
      <c r="C41" s="487"/>
      <c r="D41" s="494"/>
      <c r="E41" s="308" t="s">
        <v>8</v>
      </c>
      <c r="F41" s="294"/>
      <c r="G41" s="135"/>
      <c r="H41" s="135"/>
      <c r="I41" s="135"/>
      <c r="J41" s="135"/>
      <c r="K41" s="281"/>
      <c r="L41" s="778"/>
      <c r="M41" s="779"/>
      <c r="N41" s="779"/>
      <c r="O41" s="779"/>
      <c r="P41" s="779"/>
      <c r="Q41" s="779"/>
      <c r="R41" s="779"/>
      <c r="S41" s="779"/>
      <c r="T41" s="779"/>
      <c r="U41" s="78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1"/>
      <c r="AG41" s="603"/>
      <c r="AH41" s="604"/>
      <c r="AI41" s="71"/>
      <c r="AJ41" s="712"/>
      <c r="AK41" s="312"/>
    </row>
    <row r="42" spans="1:37" ht="15" customHeight="1" x14ac:dyDescent="0.2">
      <c r="A42" s="334"/>
      <c r="B42" s="334"/>
      <c r="C42" s="605">
        <v>14</v>
      </c>
      <c r="D42" s="606" t="str">
        <f>設定!E47</f>
        <v>土</v>
      </c>
      <c r="E42" s="398" t="s">
        <v>6</v>
      </c>
      <c r="F42" s="391"/>
      <c r="G42" s="392"/>
      <c r="H42" s="392"/>
      <c r="I42" s="392"/>
      <c r="J42" s="392"/>
      <c r="K42" s="393"/>
      <c r="L42" s="808"/>
      <c r="M42" s="667"/>
      <c r="N42" s="667"/>
      <c r="O42" s="667"/>
      <c r="P42" s="667"/>
      <c r="Q42" s="667"/>
      <c r="R42" s="667"/>
      <c r="S42" s="667"/>
      <c r="T42" s="667"/>
      <c r="U42" s="668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94"/>
      <c r="AH42" s="399"/>
      <c r="AI42" s="71"/>
      <c r="AJ42" s="710">
        <v>14</v>
      </c>
      <c r="AK42" s="136"/>
    </row>
    <row r="43" spans="1:37" ht="15" customHeight="1" x14ac:dyDescent="0.2">
      <c r="A43" s="334"/>
      <c r="B43" s="334"/>
      <c r="C43" s="605"/>
      <c r="D43" s="606"/>
      <c r="E43" s="404" t="s">
        <v>7</v>
      </c>
      <c r="F43" s="391"/>
      <c r="G43" s="392"/>
      <c r="H43" s="392"/>
      <c r="I43" s="392"/>
      <c r="J43" s="392"/>
      <c r="K43" s="393"/>
      <c r="L43" s="798"/>
      <c r="M43" s="799"/>
      <c r="N43" s="799"/>
      <c r="O43" s="799"/>
      <c r="P43" s="799"/>
      <c r="Q43" s="799"/>
      <c r="R43" s="799"/>
      <c r="S43" s="799"/>
      <c r="T43" s="799"/>
      <c r="U43" s="80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1"/>
      <c r="AG43" s="615"/>
      <c r="AH43" s="616"/>
      <c r="AI43" s="71"/>
      <c r="AJ43" s="711"/>
      <c r="AK43" s="128"/>
    </row>
    <row r="44" spans="1:37" ht="15" customHeight="1" x14ac:dyDescent="0.2">
      <c r="A44" s="334"/>
      <c r="B44" s="334"/>
      <c r="C44" s="605"/>
      <c r="D44" s="606"/>
      <c r="E44" s="405" t="s">
        <v>8</v>
      </c>
      <c r="F44" s="391"/>
      <c r="G44" s="392"/>
      <c r="H44" s="392"/>
      <c r="I44" s="392"/>
      <c r="J44" s="392"/>
      <c r="K44" s="393"/>
      <c r="L44" s="802"/>
      <c r="M44" s="803"/>
      <c r="N44" s="803"/>
      <c r="O44" s="803"/>
      <c r="P44" s="803"/>
      <c r="Q44" s="803"/>
      <c r="R44" s="803"/>
      <c r="S44" s="803"/>
      <c r="T44" s="803"/>
      <c r="U44" s="804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1"/>
      <c r="AG44" s="620"/>
      <c r="AH44" s="621"/>
      <c r="AI44" s="71"/>
      <c r="AJ44" s="712"/>
      <c r="AK44" s="312"/>
    </row>
    <row r="45" spans="1:37" ht="15" customHeight="1" x14ac:dyDescent="0.2">
      <c r="A45" s="334"/>
      <c r="B45" s="334"/>
      <c r="C45" s="605">
        <v>15</v>
      </c>
      <c r="D45" s="606" t="str">
        <f>設定!E50</f>
        <v>日</v>
      </c>
      <c r="E45" s="398" t="s">
        <v>6</v>
      </c>
      <c r="F45" s="391"/>
      <c r="G45" s="392"/>
      <c r="H45" s="392"/>
      <c r="I45" s="392"/>
      <c r="J45" s="392"/>
      <c r="K45" s="393"/>
      <c r="L45" s="808" t="str">
        <f>AK45</f>
        <v>第３日曜日「家庭の日・ファミリー読書」</v>
      </c>
      <c r="M45" s="667"/>
      <c r="N45" s="667"/>
      <c r="O45" s="667"/>
      <c r="P45" s="667"/>
      <c r="Q45" s="667"/>
      <c r="R45" s="667"/>
      <c r="S45" s="667"/>
      <c r="T45" s="667"/>
      <c r="U45" s="668"/>
      <c r="V45" s="809" t="s">
        <v>433</v>
      </c>
      <c r="W45" s="610"/>
      <c r="X45" s="610"/>
      <c r="Y45" s="610"/>
      <c r="Z45" s="610"/>
      <c r="AA45" s="610"/>
      <c r="AB45" s="610"/>
      <c r="AC45" s="610"/>
      <c r="AD45" s="610"/>
      <c r="AE45" s="610"/>
      <c r="AF45" s="611"/>
      <c r="AG45" s="394"/>
      <c r="AH45" s="399"/>
      <c r="AI45" s="71"/>
      <c r="AJ45" s="710">
        <v>15</v>
      </c>
      <c r="AK45" s="136" t="s">
        <v>283</v>
      </c>
    </row>
    <row r="46" spans="1:37" ht="15" customHeight="1" x14ac:dyDescent="0.2">
      <c r="A46" s="334"/>
      <c r="B46" s="334"/>
      <c r="C46" s="605"/>
      <c r="D46" s="606"/>
      <c r="E46" s="404" t="s">
        <v>7</v>
      </c>
      <c r="F46" s="391"/>
      <c r="G46" s="392"/>
      <c r="H46" s="392"/>
      <c r="I46" s="392"/>
      <c r="J46" s="392"/>
      <c r="K46" s="393"/>
      <c r="L46" s="798"/>
      <c r="M46" s="799"/>
      <c r="N46" s="799"/>
      <c r="O46" s="799"/>
      <c r="P46" s="799"/>
      <c r="Q46" s="799"/>
      <c r="R46" s="799"/>
      <c r="S46" s="799"/>
      <c r="T46" s="799"/>
      <c r="U46" s="80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1"/>
      <c r="AG46" s="615"/>
      <c r="AH46" s="616"/>
      <c r="AI46" s="71"/>
      <c r="AJ46" s="711"/>
      <c r="AK46" s="128"/>
    </row>
    <row r="47" spans="1:37" ht="15" customHeight="1" x14ac:dyDescent="0.2">
      <c r="A47" s="334"/>
      <c r="B47" s="334"/>
      <c r="C47" s="605"/>
      <c r="D47" s="606"/>
      <c r="E47" s="405" t="s">
        <v>8</v>
      </c>
      <c r="F47" s="391"/>
      <c r="G47" s="392"/>
      <c r="H47" s="392"/>
      <c r="I47" s="392"/>
      <c r="J47" s="392"/>
      <c r="K47" s="393"/>
      <c r="L47" s="802"/>
      <c r="M47" s="803"/>
      <c r="N47" s="803"/>
      <c r="O47" s="803"/>
      <c r="P47" s="803"/>
      <c r="Q47" s="803"/>
      <c r="R47" s="803"/>
      <c r="S47" s="803"/>
      <c r="T47" s="803"/>
      <c r="U47" s="804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1"/>
      <c r="AG47" s="620"/>
      <c r="AH47" s="621"/>
      <c r="AI47" s="71"/>
      <c r="AJ47" s="712"/>
      <c r="AK47" s="312"/>
    </row>
    <row r="48" spans="1:37" ht="15" customHeight="1" x14ac:dyDescent="0.2">
      <c r="A48" s="334"/>
      <c r="B48" s="334"/>
      <c r="C48" s="487">
        <v>16</v>
      </c>
      <c r="D48" s="494" t="str">
        <f>設定!E53</f>
        <v>月</v>
      </c>
      <c r="E48" s="306" t="s">
        <v>6</v>
      </c>
      <c r="F48" s="455">
        <v>5</v>
      </c>
      <c r="G48" s="135">
        <v>5</v>
      </c>
      <c r="H48" s="135">
        <v>6</v>
      </c>
      <c r="I48" s="135">
        <v>6</v>
      </c>
      <c r="J48" s="135">
        <v>6</v>
      </c>
      <c r="K48" s="452">
        <v>6</v>
      </c>
      <c r="L48" s="669"/>
      <c r="M48" s="670"/>
      <c r="N48" s="670"/>
      <c r="O48" s="670"/>
      <c r="P48" s="670"/>
      <c r="Q48" s="670"/>
      <c r="R48" s="670"/>
      <c r="S48" s="670"/>
      <c r="T48" s="670"/>
      <c r="U48" s="671"/>
      <c r="V48" s="590" t="s">
        <v>446</v>
      </c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/>
    </row>
    <row r="49" spans="1:37" ht="15" customHeight="1" x14ac:dyDescent="0.2">
      <c r="A49" s="334">
        <v>1</v>
      </c>
      <c r="B49" s="334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775"/>
      <c r="M49" s="801"/>
      <c r="N49" s="801"/>
      <c r="O49" s="801"/>
      <c r="P49" s="801"/>
      <c r="Q49" s="801"/>
      <c r="R49" s="801"/>
      <c r="S49" s="801"/>
      <c r="T49" s="801"/>
      <c r="U49" s="777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4"/>
      <c r="B50" s="334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778"/>
      <c r="M50" s="779"/>
      <c r="N50" s="779"/>
      <c r="O50" s="779"/>
      <c r="P50" s="779"/>
      <c r="Q50" s="779"/>
      <c r="R50" s="779"/>
      <c r="S50" s="779"/>
      <c r="T50" s="779"/>
      <c r="U50" s="78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4"/>
      <c r="B51" s="334"/>
      <c r="C51" s="487">
        <v>17</v>
      </c>
      <c r="D51" s="494" t="str">
        <f>設定!E56</f>
        <v>火</v>
      </c>
      <c r="E51" s="306" t="s">
        <v>6</v>
      </c>
      <c r="F51" s="294">
        <v>5</v>
      </c>
      <c r="G51" s="135">
        <v>5</v>
      </c>
      <c r="H51" s="135">
        <v>5</v>
      </c>
      <c r="I51" s="135">
        <v>6</v>
      </c>
      <c r="J51" s="135">
        <v>6</v>
      </c>
      <c r="K51" s="281">
        <v>6</v>
      </c>
      <c r="L51" s="669" t="str">
        <f>AK51</f>
        <v>学級の日【慰霊の日について　戦後80年】</v>
      </c>
      <c r="M51" s="670"/>
      <c r="N51" s="670"/>
      <c r="O51" s="670"/>
      <c r="P51" s="670"/>
      <c r="Q51" s="670"/>
      <c r="R51" s="670"/>
      <c r="S51" s="670"/>
      <c r="T51" s="670"/>
      <c r="U51" s="671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338</v>
      </c>
    </row>
    <row r="52" spans="1:37" ht="15" customHeight="1" x14ac:dyDescent="0.2">
      <c r="A52" s="334">
        <v>1</v>
      </c>
      <c r="B52" s="334"/>
      <c r="C52" s="487"/>
      <c r="D52" s="494"/>
      <c r="E52" s="330" t="s">
        <v>7</v>
      </c>
      <c r="F52" s="294"/>
      <c r="G52" s="135"/>
      <c r="H52" s="135"/>
      <c r="I52" s="135"/>
      <c r="J52" s="135"/>
      <c r="K52" s="281"/>
      <c r="L52" s="775" t="str">
        <f>AK52</f>
        <v>異文化交流会（4年）※５・６校時</v>
      </c>
      <c r="M52" s="801"/>
      <c r="N52" s="801"/>
      <c r="O52" s="801"/>
      <c r="P52" s="801"/>
      <c r="Q52" s="801"/>
      <c r="R52" s="801"/>
      <c r="S52" s="801"/>
      <c r="T52" s="801"/>
      <c r="U52" s="777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 t="s">
        <v>302</v>
      </c>
    </row>
    <row r="53" spans="1:37" ht="15" customHeight="1" thickBot="1" x14ac:dyDescent="0.25">
      <c r="A53" s="334"/>
      <c r="B53" s="334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810"/>
      <c r="M53" s="811"/>
      <c r="N53" s="811"/>
      <c r="O53" s="811"/>
      <c r="P53" s="811"/>
      <c r="Q53" s="811"/>
      <c r="R53" s="811"/>
      <c r="S53" s="811"/>
      <c r="T53" s="811"/>
      <c r="U53" s="812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7" ht="15" customHeight="1" thickBot="1" x14ac:dyDescent="0.25">
      <c r="A54" s="337"/>
      <c r="B54" s="337"/>
      <c r="C54" s="94"/>
      <c r="D54" s="94"/>
      <c r="E54" s="95"/>
      <c r="F54" s="94"/>
      <c r="G54" s="94"/>
      <c r="H54" s="94"/>
      <c r="I54" s="94"/>
      <c r="J54" s="94"/>
      <c r="K54" s="94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4"/>
      <c r="B55" s="334"/>
      <c r="C55" s="98"/>
      <c r="D55" s="99"/>
      <c r="E55" s="100"/>
      <c r="F55" s="74"/>
      <c r="G55" s="74"/>
      <c r="H55" s="74"/>
      <c r="I55" s="74"/>
      <c r="J55" s="74"/>
      <c r="K55" s="74"/>
      <c r="L55" s="124"/>
      <c r="M55" s="125"/>
      <c r="N55" s="124"/>
      <c r="O55" s="124"/>
      <c r="P55" s="124"/>
      <c r="Q55" s="124"/>
      <c r="R55" s="124"/>
      <c r="S55" s="124"/>
      <c r="T55" s="124"/>
      <c r="U55" s="12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6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4"/>
      <c r="B56" s="334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813" t="s">
        <v>34</v>
      </c>
      <c r="M56" s="814"/>
      <c r="N56" s="814"/>
      <c r="O56" s="814"/>
      <c r="P56" s="814"/>
      <c r="Q56" s="814"/>
      <c r="R56" s="814"/>
      <c r="S56" s="814"/>
      <c r="T56" s="814"/>
      <c r="U56" s="815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4"/>
      <c r="B57" s="334"/>
      <c r="C57" s="650">
        <v>18</v>
      </c>
      <c r="D57" s="652" t="str">
        <f>設定!E59</f>
        <v>水</v>
      </c>
      <c r="E57" s="322" t="s">
        <v>6</v>
      </c>
      <c r="F57" s="132">
        <v>5</v>
      </c>
      <c r="G57" s="133">
        <v>5</v>
      </c>
      <c r="H57" s="133">
        <v>5</v>
      </c>
      <c r="I57" s="133">
        <v>6</v>
      </c>
      <c r="J57" s="133">
        <v>6</v>
      </c>
      <c r="K57" s="134">
        <v>5</v>
      </c>
      <c r="L57" s="816" t="str">
        <f t="shared" ref="L57:L65" si="2">AK57</f>
        <v>てだこみみぐすい【４・５年】★水・木入れ替え</v>
      </c>
      <c r="M57" s="817"/>
      <c r="N57" s="817"/>
      <c r="O57" s="817"/>
      <c r="P57" s="817"/>
      <c r="Q57" s="817"/>
      <c r="R57" s="817"/>
      <c r="S57" s="817"/>
      <c r="T57" s="817"/>
      <c r="U57" s="818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 t="s">
        <v>377</v>
      </c>
    </row>
    <row r="58" spans="1:37" ht="15" customHeight="1" x14ac:dyDescent="0.2">
      <c r="A58" s="334">
        <v>1</v>
      </c>
      <c r="B58" s="334"/>
      <c r="C58" s="650"/>
      <c r="D58" s="652"/>
      <c r="E58" s="324" t="s">
        <v>7</v>
      </c>
      <c r="F58" s="294"/>
      <c r="G58" s="135">
        <v>1</v>
      </c>
      <c r="H58" s="135">
        <v>1</v>
      </c>
      <c r="I58" s="135"/>
      <c r="J58" s="135"/>
      <c r="K58" s="281">
        <v>1</v>
      </c>
      <c r="L58" s="775" t="str">
        <f t="shared" si="2"/>
        <v>内科検診【２・３・６年】※健・安①８：４０～</v>
      </c>
      <c r="M58" s="776"/>
      <c r="N58" s="776"/>
      <c r="O58" s="776"/>
      <c r="P58" s="776"/>
      <c r="Q58" s="776"/>
      <c r="R58" s="776"/>
      <c r="S58" s="776"/>
      <c r="T58" s="776"/>
      <c r="U58" s="777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 t="s">
        <v>366</v>
      </c>
    </row>
    <row r="59" spans="1:37" ht="15" customHeight="1" x14ac:dyDescent="0.2">
      <c r="A59" s="334"/>
      <c r="B59" s="334"/>
      <c r="C59" s="651"/>
      <c r="D59" s="653"/>
      <c r="E59" s="325" t="s">
        <v>8</v>
      </c>
      <c r="F59" s="294"/>
      <c r="G59" s="135"/>
      <c r="H59" s="135"/>
      <c r="I59" s="135"/>
      <c r="J59" s="135"/>
      <c r="K59" s="281"/>
      <c r="L59" s="778" t="str">
        <f t="shared" si="2"/>
        <v>児童朝会【生活安全】</v>
      </c>
      <c r="M59" s="779"/>
      <c r="N59" s="779"/>
      <c r="O59" s="779"/>
      <c r="P59" s="779"/>
      <c r="Q59" s="779"/>
      <c r="R59" s="779"/>
      <c r="S59" s="779"/>
      <c r="T59" s="779"/>
      <c r="U59" s="78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 t="s">
        <v>421</v>
      </c>
    </row>
    <row r="60" spans="1:37" ht="15" customHeight="1" x14ac:dyDescent="0.2">
      <c r="A60" s="334"/>
      <c r="B60" s="334"/>
      <c r="C60" s="663">
        <v>19</v>
      </c>
      <c r="D60" s="652" t="str">
        <f>設定!E62</f>
        <v>木</v>
      </c>
      <c r="E60" s="326" t="s">
        <v>6</v>
      </c>
      <c r="F60" s="294">
        <v>5</v>
      </c>
      <c r="G60" s="135">
        <v>5</v>
      </c>
      <c r="H60" s="135">
        <v>5</v>
      </c>
      <c r="I60" s="135">
        <v>5</v>
      </c>
      <c r="J60" s="135">
        <v>5</v>
      </c>
      <c r="K60" s="281">
        <v>5</v>
      </c>
      <c r="L60" s="805" t="str">
        <f t="shared" si="2"/>
        <v>読み聞かせ【２・４・６年】　学年朝会【１・３・５年】</v>
      </c>
      <c r="M60" s="806"/>
      <c r="N60" s="806"/>
      <c r="O60" s="806"/>
      <c r="P60" s="806"/>
      <c r="Q60" s="806"/>
      <c r="R60" s="806"/>
      <c r="S60" s="806"/>
      <c r="T60" s="806"/>
      <c r="U60" s="807"/>
      <c r="V60" s="590" t="s">
        <v>482</v>
      </c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 t="s">
        <v>348</v>
      </c>
    </row>
    <row r="61" spans="1:37" ht="15" customHeight="1" x14ac:dyDescent="0.2">
      <c r="A61" s="334">
        <v>1</v>
      </c>
      <c r="B61" s="334"/>
      <c r="C61" s="650"/>
      <c r="D61" s="652"/>
      <c r="E61" s="324" t="s">
        <v>7</v>
      </c>
      <c r="F61" s="294"/>
      <c r="G61" s="135"/>
      <c r="H61" s="135"/>
      <c r="I61" s="135"/>
      <c r="J61" s="135"/>
      <c r="K61" s="281"/>
      <c r="L61" s="775" t="str">
        <f t="shared" si="2"/>
        <v>てだこみみぐすい【４・５年】</v>
      </c>
      <c r="M61" s="776"/>
      <c r="N61" s="776"/>
      <c r="O61" s="776"/>
      <c r="P61" s="776"/>
      <c r="Q61" s="776"/>
      <c r="R61" s="776"/>
      <c r="S61" s="776"/>
      <c r="T61" s="776"/>
      <c r="U61" s="777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 t="s">
        <v>364</v>
      </c>
    </row>
    <row r="62" spans="1:37" ht="15" customHeight="1" x14ac:dyDescent="0.2">
      <c r="A62" s="334"/>
      <c r="B62" s="334"/>
      <c r="C62" s="651"/>
      <c r="D62" s="653"/>
      <c r="E62" s="325" t="s">
        <v>8</v>
      </c>
      <c r="F62" s="294"/>
      <c r="G62" s="135"/>
      <c r="H62" s="135"/>
      <c r="I62" s="135"/>
      <c r="J62" s="135"/>
      <c r="K62" s="281"/>
      <c r="L62" s="778" t="str">
        <f t="shared" si="2"/>
        <v>職員会議　※水・木入れ替え</v>
      </c>
      <c r="M62" s="779"/>
      <c r="N62" s="779"/>
      <c r="O62" s="779"/>
      <c r="P62" s="779"/>
      <c r="Q62" s="779"/>
      <c r="R62" s="779"/>
      <c r="S62" s="779"/>
      <c r="T62" s="779"/>
      <c r="U62" s="78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 t="s">
        <v>378</v>
      </c>
    </row>
    <row r="63" spans="1:37" ht="15" customHeight="1" x14ac:dyDescent="0.2">
      <c r="A63" s="334"/>
      <c r="B63" s="334"/>
      <c r="C63" s="663">
        <v>20</v>
      </c>
      <c r="D63" s="652" t="str">
        <f>設定!E65</f>
        <v>金</v>
      </c>
      <c r="E63" s="326" t="s">
        <v>6</v>
      </c>
      <c r="F63" s="294">
        <v>5</v>
      </c>
      <c r="G63" s="135">
        <v>5</v>
      </c>
      <c r="H63" s="135">
        <v>5</v>
      </c>
      <c r="I63" s="135">
        <v>5</v>
      </c>
      <c r="J63" s="135">
        <v>5</v>
      </c>
      <c r="K63" s="281">
        <v>5</v>
      </c>
      <c r="L63" s="669" t="str">
        <f t="shared" si="2"/>
        <v>てだこみみぐすい【４・５年】</v>
      </c>
      <c r="M63" s="670"/>
      <c r="N63" s="670"/>
      <c r="O63" s="670"/>
      <c r="P63" s="670"/>
      <c r="Q63" s="670"/>
      <c r="R63" s="670"/>
      <c r="S63" s="670"/>
      <c r="T63" s="670"/>
      <c r="U63" s="671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1"/>
      <c r="AG63" s="310"/>
      <c r="AH63" s="327"/>
      <c r="AI63" s="71"/>
      <c r="AJ63" s="710">
        <v>20</v>
      </c>
      <c r="AK63" s="136" t="s">
        <v>364</v>
      </c>
    </row>
    <row r="64" spans="1:37" ht="15" customHeight="1" x14ac:dyDescent="0.2">
      <c r="A64" s="334">
        <v>1</v>
      </c>
      <c r="B64" s="334"/>
      <c r="C64" s="650"/>
      <c r="D64" s="652"/>
      <c r="E64" s="324" t="s">
        <v>7</v>
      </c>
      <c r="F64" s="294"/>
      <c r="G64" s="135"/>
      <c r="H64" s="135"/>
      <c r="I64" s="135"/>
      <c r="J64" s="135"/>
      <c r="K64" s="281"/>
      <c r="L64" s="775" t="str">
        <f t="shared" si="2"/>
        <v>クラブ⑤</v>
      </c>
      <c r="M64" s="776"/>
      <c r="N64" s="776"/>
      <c r="O64" s="776"/>
      <c r="P64" s="776"/>
      <c r="Q64" s="776"/>
      <c r="R64" s="776"/>
      <c r="S64" s="776"/>
      <c r="T64" s="776"/>
      <c r="U64" s="777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1"/>
      <c r="AG64" s="595"/>
      <c r="AH64" s="596"/>
      <c r="AI64" s="71"/>
      <c r="AJ64" s="711"/>
      <c r="AK64" s="128" t="s">
        <v>244</v>
      </c>
    </row>
    <row r="65" spans="1:37" ht="15" customHeight="1" x14ac:dyDescent="0.2">
      <c r="A65" s="334"/>
      <c r="B65" s="334"/>
      <c r="C65" s="651"/>
      <c r="D65" s="653"/>
      <c r="E65" s="325" t="s">
        <v>8</v>
      </c>
      <c r="F65" s="294"/>
      <c r="G65" s="135"/>
      <c r="H65" s="135"/>
      <c r="I65" s="135"/>
      <c r="J65" s="135"/>
      <c r="K65" s="281"/>
      <c r="L65" s="778" t="str">
        <f t="shared" si="2"/>
        <v>学年会</v>
      </c>
      <c r="M65" s="779"/>
      <c r="N65" s="779"/>
      <c r="O65" s="779"/>
      <c r="P65" s="779"/>
      <c r="Q65" s="779"/>
      <c r="R65" s="779"/>
      <c r="S65" s="779"/>
      <c r="T65" s="779"/>
      <c r="U65" s="78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1"/>
      <c r="AG65" s="603"/>
      <c r="AH65" s="604"/>
      <c r="AI65" s="71"/>
      <c r="AJ65" s="712"/>
      <c r="AK65" s="312" t="s">
        <v>278</v>
      </c>
    </row>
    <row r="66" spans="1:37" ht="15" customHeight="1" x14ac:dyDescent="0.2">
      <c r="A66" s="334"/>
      <c r="B66" s="334"/>
      <c r="C66" s="657">
        <v>21</v>
      </c>
      <c r="D66" s="660" t="str">
        <f>設定!E68</f>
        <v>土</v>
      </c>
      <c r="E66" s="390" t="s">
        <v>6</v>
      </c>
      <c r="F66" s="391"/>
      <c r="G66" s="392"/>
      <c r="H66" s="392"/>
      <c r="I66" s="392"/>
      <c r="J66" s="392"/>
      <c r="K66" s="393"/>
      <c r="L66" s="808" t="str">
        <f t="shared" ref="L66" si="3">AK66</f>
        <v>第３土曜日「おきなわ地域教育の日」</v>
      </c>
      <c r="M66" s="667"/>
      <c r="N66" s="667"/>
      <c r="O66" s="667"/>
      <c r="P66" s="667"/>
      <c r="Q66" s="667"/>
      <c r="R66" s="667"/>
      <c r="S66" s="667"/>
      <c r="T66" s="667"/>
      <c r="U66" s="668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1"/>
      <c r="AG66" s="394"/>
      <c r="AH66" s="395"/>
      <c r="AI66" s="71"/>
      <c r="AJ66" s="710">
        <v>21</v>
      </c>
      <c r="AK66" s="136" t="s">
        <v>430</v>
      </c>
    </row>
    <row r="67" spans="1:37" ht="15" customHeight="1" x14ac:dyDescent="0.2">
      <c r="A67" s="334"/>
      <c r="B67" s="334"/>
      <c r="C67" s="658"/>
      <c r="D67" s="660"/>
      <c r="E67" s="396" t="s">
        <v>7</v>
      </c>
      <c r="F67" s="391"/>
      <c r="G67" s="392"/>
      <c r="H67" s="392"/>
      <c r="I67" s="392"/>
      <c r="J67" s="392"/>
      <c r="K67" s="393"/>
      <c r="L67" s="798"/>
      <c r="M67" s="819"/>
      <c r="N67" s="819"/>
      <c r="O67" s="819"/>
      <c r="P67" s="819"/>
      <c r="Q67" s="819"/>
      <c r="R67" s="819"/>
      <c r="S67" s="819"/>
      <c r="T67" s="819"/>
      <c r="U67" s="80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1"/>
      <c r="AG67" s="615"/>
      <c r="AH67" s="616"/>
      <c r="AI67" s="71"/>
      <c r="AJ67" s="711"/>
      <c r="AK67" s="128"/>
    </row>
    <row r="68" spans="1:37" ht="15" customHeight="1" x14ac:dyDescent="0.2">
      <c r="A68" s="334"/>
      <c r="B68" s="334"/>
      <c r="C68" s="659"/>
      <c r="D68" s="661"/>
      <c r="E68" s="397" t="s">
        <v>8</v>
      </c>
      <c r="F68" s="391"/>
      <c r="G68" s="392"/>
      <c r="H68" s="392"/>
      <c r="I68" s="392"/>
      <c r="J68" s="392"/>
      <c r="K68" s="393"/>
      <c r="L68" s="802"/>
      <c r="M68" s="803"/>
      <c r="N68" s="803"/>
      <c r="O68" s="803"/>
      <c r="P68" s="803"/>
      <c r="Q68" s="803"/>
      <c r="R68" s="803"/>
      <c r="S68" s="803"/>
      <c r="T68" s="803"/>
      <c r="U68" s="804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1"/>
      <c r="AG68" s="620"/>
      <c r="AH68" s="621"/>
      <c r="AI68" s="71"/>
      <c r="AJ68" s="712"/>
      <c r="AK68" s="312"/>
    </row>
    <row r="69" spans="1:37" ht="15" customHeight="1" x14ac:dyDescent="0.2">
      <c r="A69" s="334"/>
      <c r="B69" s="334"/>
      <c r="C69" s="657">
        <v>22</v>
      </c>
      <c r="D69" s="660" t="str">
        <f>設定!E71</f>
        <v>日</v>
      </c>
      <c r="E69" s="390" t="s">
        <v>6</v>
      </c>
      <c r="F69" s="391"/>
      <c r="G69" s="392"/>
      <c r="H69" s="392"/>
      <c r="I69" s="392"/>
      <c r="J69" s="392"/>
      <c r="K69" s="393"/>
      <c r="L69" s="808"/>
      <c r="M69" s="667"/>
      <c r="N69" s="667"/>
      <c r="O69" s="667"/>
      <c r="P69" s="667"/>
      <c r="Q69" s="667"/>
      <c r="R69" s="667"/>
      <c r="S69" s="667"/>
      <c r="T69" s="667"/>
      <c r="U69" s="668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1"/>
      <c r="AG69" s="394"/>
      <c r="AH69" s="395"/>
      <c r="AI69" s="71"/>
      <c r="AJ69" s="710">
        <v>22</v>
      </c>
      <c r="AK69" s="136"/>
    </row>
    <row r="70" spans="1:37" ht="15" customHeight="1" x14ac:dyDescent="0.2">
      <c r="A70" s="334"/>
      <c r="B70" s="334"/>
      <c r="C70" s="658"/>
      <c r="D70" s="660"/>
      <c r="E70" s="396" t="s">
        <v>7</v>
      </c>
      <c r="F70" s="391"/>
      <c r="G70" s="392"/>
      <c r="H70" s="392"/>
      <c r="I70" s="392"/>
      <c r="J70" s="392"/>
      <c r="K70" s="393"/>
      <c r="L70" s="798"/>
      <c r="M70" s="819"/>
      <c r="N70" s="819"/>
      <c r="O70" s="819"/>
      <c r="P70" s="819"/>
      <c r="Q70" s="819"/>
      <c r="R70" s="819"/>
      <c r="S70" s="819"/>
      <c r="T70" s="819"/>
      <c r="U70" s="80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1"/>
      <c r="AG70" s="615"/>
      <c r="AH70" s="616"/>
      <c r="AI70" s="71"/>
      <c r="AJ70" s="711"/>
      <c r="AK70" s="128"/>
    </row>
    <row r="71" spans="1:37" ht="15" customHeight="1" x14ac:dyDescent="0.2">
      <c r="A71" s="334"/>
      <c r="B71" s="334"/>
      <c r="C71" s="659"/>
      <c r="D71" s="661"/>
      <c r="E71" s="397" t="s">
        <v>8</v>
      </c>
      <c r="F71" s="391"/>
      <c r="G71" s="392"/>
      <c r="H71" s="392"/>
      <c r="I71" s="392"/>
      <c r="J71" s="392"/>
      <c r="K71" s="393"/>
      <c r="L71" s="802"/>
      <c r="M71" s="803"/>
      <c r="N71" s="803"/>
      <c r="O71" s="803"/>
      <c r="P71" s="803"/>
      <c r="Q71" s="803"/>
      <c r="R71" s="803"/>
      <c r="S71" s="803"/>
      <c r="T71" s="803"/>
      <c r="U71" s="804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1"/>
      <c r="AG71" s="620"/>
      <c r="AH71" s="621"/>
      <c r="AI71" s="71"/>
      <c r="AJ71" s="712"/>
      <c r="AK71" s="312"/>
    </row>
    <row r="72" spans="1:37" ht="15" customHeight="1" x14ac:dyDescent="0.2">
      <c r="A72" s="334"/>
      <c r="B72" s="334"/>
      <c r="C72" s="657">
        <v>23</v>
      </c>
      <c r="D72" s="660" t="str">
        <f>設定!E74</f>
        <v>月</v>
      </c>
      <c r="E72" s="390" t="s">
        <v>6</v>
      </c>
      <c r="F72" s="391"/>
      <c r="G72" s="392"/>
      <c r="H72" s="392"/>
      <c r="I72" s="392"/>
      <c r="J72" s="392"/>
      <c r="K72" s="393"/>
      <c r="L72" s="808" t="str">
        <f>AK72</f>
        <v>慰霊の日</v>
      </c>
      <c r="M72" s="667"/>
      <c r="N72" s="667"/>
      <c r="O72" s="667"/>
      <c r="P72" s="667"/>
      <c r="Q72" s="667"/>
      <c r="R72" s="667"/>
      <c r="S72" s="667"/>
      <c r="T72" s="667"/>
      <c r="U72" s="668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1"/>
      <c r="AG72" s="394"/>
      <c r="AH72" s="395"/>
      <c r="AI72" s="71"/>
      <c r="AJ72" s="710">
        <v>23</v>
      </c>
      <c r="AK72" s="136" t="s">
        <v>195</v>
      </c>
    </row>
    <row r="73" spans="1:37" ht="15" customHeight="1" x14ac:dyDescent="0.2">
      <c r="A73" s="334"/>
      <c r="B73" s="334"/>
      <c r="C73" s="658"/>
      <c r="D73" s="660"/>
      <c r="E73" s="396" t="s">
        <v>7</v>
      </c>
      <c r="F73" s="391"/>
      <c r="G73" s="392"/>
      <c r="H73" s="392"/>
      <c r="I73" s="392"/>
      <c r="J73" s="392"/>
      <c r="K73" s="393"/>
      <c r="L73" s="798"/>
      <c r="M73" s="819"/>
      <c r="N73" s="819"/>
      <c r="O73" s="819"/>
      <c r="P73" s="819"/>
      <c r="Q73" s="819"/>
      <c r="R73" s="819"/>
      <c r="S73" s="819"/>
      <c r="T73" s="819"/>
      <c r="U73" s="80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1"/>
      <c r="AG73" s="615"/>
      <c r="AH73" s="616"/>
      <c r="AI73" s="71"/>
      <c r="AJ73" s="711"/>
      <c r="AK73" s="128"/>
    </row>
    <row r="74" spans="1:37" ht="15" customHeight="1" x14ac:dyDescent="0.2">
      <c r="A74" s="334"/>
      <c r="B74" s="334"/>
      <c r="C74" s="659"/>
      <c r="D74" s="661"/>
      <c r="E74" s="397" t="s">
        <v>8</v>
      </c>
      <c r="F74" s="391"/>
      <c r="G74" s="392"/>
      <c r="H74" s="392"/>
      <c r="I74" s="392"/>
      <c r="J74" s="392"/>
      <c r="K74" s="393"/>
      <c r="L74" s="802"/>
      <c r="M74" s="803"/>
      <c r="N74" s="803"/>
      <c r="O74" s="803"/>
      <c r="P74" s="803"/>
      <c r="Q74" s="803"/>
      <c r="R74" s="803"/>
      <c r="S74" s="803"/>
      <c r="T74" s="803"/>
      <c r="U74" s="804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1"/>
      <c r="AG74" s="620"/>
      <c r="AH74" s="621"/>
      <c r="AI74" s="71"/>
      <c r="AJ74" s="712"/>
      <c r="AK74" s="312"/>
    </row>
    <row r="75" spans="1:37" ht="15" customHeight="1" x14ac:dyDescent="0.2">
      <c r="A75" s="334"/>
      <c r="B75" s="334"/>
      <c r="C75" s="663">
        <v>24</v>
      </c>
      <c r="D75" s="652" t="str">
        <f>設定!E77</f>
        <v>火</v>
      </c>
      <c r="E75" s="326" t="s">
        <v>6</v>
      </c>
      <c r="F75" s="455">
        <v>5</v>
      </c>
      <c r="G75" s="135">
        <v>5</v>
      </c>
      <c r="H75" s="135">
        <v>5</v>
      </c>
      <c r="I75" s="135">
        <v>6</v>
      </c>
      <c r="J75" s="135">
        <v>6</v>
      </c>
      <c r="K75" s="452">
        <v>6</v>
      </c>
      <c r="L75" s="669" t="str">
        <f>AK75</f>
        <v>学級の日【あんしんアンケート・いかのおすし】</v>
      </c>
      <c r="M75" s="670"/>
      <c r="N75" s="670"/>
      <c r="O75" s="670"/>
      <c r="P75" s="670"/>
      <c r="Q75" s="670"/>
      <c r="R75" s="670"/>
      <c r="S75" s="670"/>
      <c r="T75" s="670"/>
      <c r="U75" s="671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136" t="s">
        <v>339</v>
      </c>
    </row>
    <row r="76" spans="1:37" ht="15" customHeight="1" x14ac:dyDescent="0.2">
      <c r="A76" s="334">
        <v>1</v>
      </c>
      <c r="B76" s="334"/>
      <c r="C76" s="650"/>
      <c r="D76" s="652"/>
      <c r="E76" s="324" t="s">
        <v>7</v>
      </c>
      <c r="F76" s="294"/>
      <c r="G76" s="135"/>
      <c r="H76" s="135"/>
      <c r="I76" s="135"/>
      <c r="J76" s="135"/>
      <c r="K76" s="281"/>
      <c r="L76" s="775"/>
      <c r="M76" s="776"/>
      <c r="N76" s="776"/>
      <c r="O76" s="776"/>
      <c r="P76" s="776"/>
      <c r="Q76" s="776"/>
      <c r="R76" s="776"/>
      <c r="S76" s="776"/>
      <c r="T76" s="776"/>
      <c r="U76" s="777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/>
    </row>
    <row r="77" spans="1:37" ht="15" customHeight="1" x14ac:dyDescent="0.2">
      <c r="A77" s="334"/>
      <c r="B77" s="334"/>
      <c r="C77" s="651"/>
      <c r="D77" s="653"/>
      <c r="E77" s="325" t="s">
        <v>8</v>
      </c>
      <c r="F77" s="294"/>
      <c r="G77" s="135"/>
      <c r="H77" s="135"/>
      <c r="I77" s="135"/>
      <c r="J77" s="135"/>
      <c r="K77" s="281"/>
      <c r="L77" s="778"/>
      <c r="M77" s="779"/>
      <c r="N77" s="779"/>
      <c r="O77" s="779"/>
      <c r="P77" s="779"/>
      <c r="Q77" s="779"/>
      <c r="R77" s="779"/>
      <c r="S77" s="779"/>
      <c r="T77" s="779"/>
      <c r="U77" s="78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/>
    </row>
    <row r="78" spans="1:37" ht="15" customHeight="1" x14ac:dyDescent="0.2">
      <c r="A78" s="334"/>
      <c r="B78" s="334"/>
      <c r="C78" s="663">
        <v>25</v>
      </c>
      <c r="D78" s="652" t="str">
        <f>設定!E80</f>
        <v>水</v>
      </c>
      <c r="E78" s="326" t="s">
        <v>6</v>
      </c>
      <c r="F78" s="294">
        <v>5</v>
      </c>
      <c r="G78" s="135">
        <v>5</v>
      </c>
      <c r="H78" s="135">
        <v>5</v>
      </c>
      <c r="I78" s="135">
        <v>5</v>
      </c>
      <c r="J78" s="135">
        <v>5</v>
      </c>
      <c r="K78" s="281">
        <v>5</v>
      </c>
      <c r="L78" s="669" t="str">
        <f>AK78</f>
        <v>児童朝会【環境・美化】</v>
      </c>
      <c r="M78" s="670"/>
      <c r="N78" s="670"/>
      <c r="O78" s="670"/>
      <c r="P78" s="670"/>
      <c r="Q78" s="670"/>
      <c r="R78" s="670"/>
      <c r="S78" s="670"/>
      <c r="T78" s="670"/>
      <c r="U78" s="671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 t="s">
        <v>410</v>
      </c>
    </row>
    <row r="79" spans="1:37" ht="15" customHeight="1" x14ac:dyDescent="0.2">
      <c r="A79" s="334">
        <v>1</v>
      </c>
      <c r="B79" s="334"/>
      <c r="C79" s="650"/>
      <c r="D79" s="652"/>
      <c r="E79" s="324" t="s">
        <v>7</v>
      </c>
      <c r="F79" s="294"/>
      <c r="G79" s="135"/>
      <c r="H79" s="135"/>
      <c r="I79" s="135"/>
      <c r="J79" s="135"/>
      <c r="K79" s="281"/>
      <c r="L79" s="775" t="str">
        <f>AK79</f>
        <v>授業参観（平日①）</v>
      </c>
      <c r="M79" s="776"/>
      <c r="N79" s="776"/>
      <c r="O79" s="776"/>
      <c r="P79" s="776"/>
      <c r="Q79" s="776"/>
      <c r="R79" s="776"/>
      <c r="S79" s="776"/>
      <c r="T79" s="776"/>
      <c r="U79" s="777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 t="s">
        <v>409</v>
      </c>
    </row>
    <row r="80" spans="1:37" ht="15" customHeight="1" x14ac:dyDescent="0.2">
      <c r="A80" s="334"/>
      <c r="B80" s="334"/>
      <c r="C80" s="651"/>
      <c r="D80" s="653"/>
      <c r="E80" s="325" t="s">
        <v>8</v>
      </c>
      <c r="F80" s="294"/>
      <c r="G80" s="135"/>
      <c r="H80" s="135"/>
      <c r="I80" s="135"/>
      <c r="J80" s="135"/>
      <c r="K80" s="281"/>
      <c r="L80" s="778"/>
      <c r="M80" s="779"/>
      <c r="N80" s="779"/>
      <c r="O80" s="779"/>
      <c r="P80" s="779"/>
      <c r="Q80" s="779"/>
      <c r="R80" s="779"/>
      <c r="S80" s="779"/>
      <c r="T80" s="779"/>
      <c r="U80" s="78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/>
    </row>
    <row r="81" spans="1:37" ht="15" customHeight="1" x14ac:dyDescent="0.2">
      <c r="A81" s="334"/>
      <c r="B81" s="334"/>
      <c r="C81" s="663">
        <v>26</v>
      </c>
      <c r="D81" s="652" t="str">
        <f>設定!E83</f>
        <v>木</v>
      </c>
      <c r="E81" s="326" t="s">
        <v>6</v>
      </c>
      <c r="F81" s="294">
        <v>4</v>
      </c>
      <c r="G81" s="135">
        <v>5</v>
      </c>
      <c r="H81" s="135">
        <v>5</v>
      </c>
      <c r="I81" s="135">
        <v>5</v>
      </c>
      <c r="J81" s="135">
        <v>5</v>
      </c>
      <c r="K81" s="281">
        <v>5</v>
      </c>
      <c r="L81" s="805" t="str">
        <f>AK81</f>
        <v>読み聞かせ【１・３・５年】　学年朝会【２・４・6年】</v>
      </c>
      <c r="M81" s="806"/>
      <c r="N81" s="806"/>
      <c r="O81" s="806"/>
      <c r="P81" s="806"/>
      <c r="Q81" s="806"/>
      <c r="R81" s="806"/>
      <c r="S81" s="806"/>
      <c r="T81" s="806"/>
      <c r="U81" s="807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 t="s">
        <v>343</v>
      </c>
    </row>
    <row r="82" spans="1:37" ht="15" customHeight="1" x14ac:dyDescent="0.2">
      <c r="A82" s="334">
        <v>1</v>
      </c>
      <c r="B82" s="334"/>
      <c r="C82" s="650"/>
      <c r="D82" s="652"/>
      <c r="E82" s="324" t="s">
        <v>7</v>
      </c>
      <c r="F82" s="294">
        <v>1</v>
      </c>
      <c r="G82" s="135">
        <v>1</v>
      </c>
      <c r="H82" s="135">
        <v>1</v>
      </c>
      <c r="I82" s="135">
        <v>1</v>
      </c>
      <c r="J82" s="135">
        <v>1</v>
      </c>
      <c r="K82" s="281">
        <v>1</v>
      </c>
      <c r="L82" s="775" t="str">
        <f>AK82</f>
        <v>不審者避難訓練【2校時】※健・安①</v>
      </c>
      <c r="M82" s="776"/>
      <c r="N82" s="776"/>
      <c r="O82" s="776"/>
      <c r="P82" s="776"/>
      <c r="Q82" s="776"/>
      <c r="R82" s="776"/>
      <c r="S82" s="776"/>
      <c r="T82" s="776"/>
      <c r="U82" s="777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 t="s">
        <v>340</v>
      </c>
    </row>
    <row r="83" spans="1:37" ht="15" customHeight="1" x14ac:dyDescent="0.2">
      <c r="A83" s="334"/>
      <c r="B83" s="334"/>
      <c r="C83" s="651"/>
      <c r="D83" s="653"/>
      <c r="E83" s="325" t="s">
        <v>8</v>
      </c>
      <c r="F83" s="294"/>
      <c r="G83" s="135"/>
      <c r="H83" s="135"/>
      <c r="I83" s="135"/>
      <c r="J83" s="135"/>
      <c r="K83" s="281"/>
      <c r="L83" s="778"/>
      <c r="M83" s="779"/>
      <c r="N83" s="779"/>
      <c r="O83" s="779"/>
      <c r="P83" s="779"/>
      <c r="Q83" s="779"/>
      <c r="R83" s="779"/>
      <c r="S83" s="779"/>
      <c r="T83" s="779"/>
      <c r="U83" s="78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</row>
    <row r="84" spans="1:37" ht="15" customHeight="1" x14ac:dyDescent="0.2">
      <c r="A84" s="334"/>
      <c r="B84" s="334"/>
      <c r="C84" s="663">
        <v>27</v>
      </c>
      <c r="D84" s="652" t="str">
        <f>設定!E86</f>
        <v>金</v>
      </c>
      <c r="E84" s="326" t="s">
        <v>6</v>
      </c>
      <c r="F84" s="294">
        <v>5</v>
      </c>
      <c r="G84" s="135">
        <v>5</v>
      </c>
      <c r="H84" s="135">
        <v>5</v>
      </c>
      <c r="I84" s="135">
        <v>5</v>
      </c>
      <c r="J84" s="135">
        <v>5</v>
      </c>
      <c r="K84" s="281">
        <v>5</v>
      </c>
      <c r="L84" s="669" t="str">
        <f>AK84</f>
        <v>クラブ⑥</v>
      </c>
      <c r="M84" s="670"/>
      <c r="N84" s="670"/>
      <c r="O84" s="670"/>
      <c r="P84" s="670"/>
      <c r="Q84" s="670"/>
      <c r="R84" s="670"/>
      <c r="S84" s="670"/>
      <c r="T84" s="670"/>
      <c r="U84" s="671"/>
      <c r="V84" s="590" t="s">
        <v>387</v>
      </c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 t="s">
        <v>245</v>
      </c>
    </row>
    <row r="85" spans="1:37" ht="15" customHeight="1" x14ac:dyDescent="0.2">
      <c r="A85" s="334">
        <v>1</v>
      </c>
      <c r="B85" s="334"/>
      <c r="C85" s="650"/>
      <c r="D85" s="652"/>
      <c r="E85" s="324" t="s">
        <v>7</v>
      </c>
      <c r="F85" s="294"/>
      <c r="G85" s="135"/>
      <c r="H85" s="135"/>
      <c r="I85" s="135"/>
      <c r="J85" s="135"/>
      <c r="K85" s="281"/>
      <c r="L85" s="775" t="str">
        <f>AK85</f>
        <v>学年会</v>
      </c>
      <c r="M85" s="776"/>
      <c r="N85" s="776"/>
      <c r="O85" s="776"/>
      <c r="P85" s="776"/>
      <c r="Q85" s="776"/>
      <c r="R85" s="776"/>
      <c r="S85" s="776"/>
      <c r="T85" s="776"/>
      <c r="U85" s="777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 t="s">
        <v>278</v>
      </c>
    </row>
    <row r="86" spans="1:37" ht="15" customHeight="1" x14ac:dyDescent="0.2">
      <c r="A86" s="334"/>
      <c r="B86" s="334"/>
      <c r="C86" s="651"/>
      <c r="D86" s="653"/>
      <c r="E86" s="325" t="s">
        <v>8</v>
      </c>
      <c r="F86" s="294"/>
      <c r="G86" s="135"/>
      <c r="H86" s="135"/>
      <c r="I86" s="135"/>
      <c r="J86" s="135"/>
      <c r="K86" s="281"/>
      <c r="L86" s="778"/>
      <c r="M86" s="779"/>
      <c r="N86" s="779"/>
      <c r="O86" s="779"/>
      <c r="P86" s="779"/>
      <c r="Q86" s="779"/>
      <c r="R86" s="779"/>
      <c r="S86" s="779"/>
      <c r="T86" s="779"/>
      <c r="U86" s="78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4"/>
      <c r="B87" s="334"/>
      <c r="C87" s="657">
        <v>28</v>
      </c>
      <c r="D87" s="660" t="str">
        <f>設定!E89</f>
        <v>土</v>
      </c>
      <c r="E87" s="390" t="s">
        <v>6</v>
      </c>
      <c r="F87" s="391"/>
      <c r="G87" s="392"/>
      <c r="H87" s="392"/>
      <c r="I87" s="392"/>
      <c r="J87" s="392"/>
      <c r="K87" s="393"/>
      <c r="L87" s="808"/>
      <c r="M87" s="667"/>
      <c r="N87" s="667"/>
      <c r="O87" s="667"/>
      <c r="P87" s="667"/>
      <c r="Q87" s="667"/>
      <c r="R87" s="667"/>
      <c r="S87" s="667"/>
      <c r="T87" s="667"/>
      <c r="U87" s="668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1"/>
      <c r="AG87" s="394"/>
      <c r="AH87" s="395"/>
      <c r="AI87" s="71"/>
      <c r="AJ87" s="710">
        <v>28</v>
      </c>
      <c r="AK87" s="136"/>
    </row>
    <row r="88" spans="1:37" ht="15" customHeight="1" x14ac:dyDescent="0.2">
      <c r="A88" s="334"/>
      <c r="B88" s="334"/>
      <c r="C88" s="658"/>
      <c r="D88" s="660"/>
      <c r="E88" s="396" t="s">
        <v>7</v>
      </c>
      <c r="F88" s="391"/>
      <c r="G88" s="392"/>
      <c r="H88" s="392"/>
      <c r="I88" s="392"/>
      <c r="J88" s="392"/>
      <c r="K88" s="393"/>
      <c r="L88" s="798"/>
      <c r="M88" s="819"/>
      <c r="N88" s="819"/>
      <c r="O88" s="819"/>
      <c r="P88" s="819"/>
      <c r="Q88" s="819"/>
      <c r="R88" s="819"/>
      <c r="S88" s="819"/>
      <c r="T88" s="819"/>
      <c r="U88" s="80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1"/>
      <c r="AG88" s="615"/>
      <c r="AH88" s="616"/>
      <c r="AI88" s="71"/>
      <c r="AJ88" s="711"/>
      <c r="AK88" s="128"/>
    </row>
    <row r="89" spans="1:37" ht="15" customHeight="1" x14ac:dyDescent="0.2">
      <c r="A89" s="334"/>
      <c r="B89" s="334"/>
      <c r="C89" s="659"/>
      <c r="D89" s="661"/>
      <c r="E89" s="397" t="s">
        <v>8</v>
      </c>
      <c r="F89" s="391"/>
      <c r="G89" s="392"/>
      <c r="H89" s="392"/>
      <c r="I89" s="392"/>
      <c r="J89" s="392"/>
      <c r="K89" s="393"/>
      <c r="L89" s="802"/>
      <c r="M89" s="803"/>
      <c r="N89" s="803"/>
      <c r="O89" s="803"/>
      <c r="P89" s="803"/>
      <c r="Q89" s="803"/>
      <c r="R89" s="803"/>
      <c r="S89" s="803"/>
      <c r="T89" s="803"/>
      <c r="U89" s="804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1"/>
      <c r="AG89" s="620"/>
      <c r="AH89" s="621"/>
      <c r="AI89" s="71"/>
      <c r="AJ89" s="712"/>
      <c r="AK89" s="312"/>
    </row>
    <row r="90" spans="1:37" ht="15" customHeight="1" x14ac:dyDescent="0.2">
      <c r="A90" s="334"/>
      <c r="B90" s="334"/>
      <c r="C90" s="657">
        <v>29</v>
      </c>
      <c r="D90" s="660" t="str">
        <f>設定!E92</f>
        <v>日</v>
      </c>
      <c r="E90" s="390" t="s">
        <v>6</v>
      </c>
      <c r="F90" s="391"/>
      <c r="G90" s="392"/>
      <c r="H90" s="392"/>
      <c r="I90" s="392"/>
      <c r="J90" s="392"/>
      <c r="K90" s="393"/>
      <c r="L90" s="808"/>
      <c r="M90" s="667"/>
      <c r="N90" s="667"/>
      <c r="O90" s="667"/>
      <c r="P90" s="667"/>
      <c r="Q90" s="667"/>
      <c r="R90" s="667"/>
      <c r="S90" s="667"/>
      <c r="T90" s="667"/>
      <c r="U90" s="668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1"/>
      <c r="AG90" s="394"/>
      <c r="AH90" s="395"/>
      <c r="AI90" s="71"/>
      <c r="AJ90" s="710">
        <v>29</v>
      </c>
      <c r="AK90" s="136"/>
    </row>
    <row r="91" spans="1:37" ht="15" customHeight="1" x14ac:dyDescent="0.2">
      <c r="A91" s="334"/>
      <c r="B91" s="334"/>
      <c r="C91" s="658"/>
      <c r="D91" s="660"/>
      <c r="E91" s="396" t="s">
        <v>7</v>
      </c>
      <c r="F91" s="391"/>
      <c r="G91" s="392"/>
      <c r="H91" s="392"/>
      <c r="I91" s="392"/>
      <c r="J91" s="392"/>
      <c r="K91" s="393"/>
      <c r="L91" s="798"/>
      <c r="M91" s="819"/>
      <c r="N91" s="819"/>
      <c r="O91" s="819"/>
      <c r="P91" s="819"/>
      <c r="Q91" s="819"/>
      <c r="R91" s="819"/>
      <c r="S91" s="819"/>
      <c r="T91" s="819"/>
      <c r="U91" s="80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1"/>
      <c r="AG91" s="615"/>
      <c r="AH91" s="616"/>
      <c r="AI91" s="71"/>
      <c r="AJ91" s="711"/>
      <c r="AK91" s="128"/>
    </row>
    <row r="92" spans="1:37" ht="15" customHeight="1" x14ac:dyDescent="0.2">
      <c r="A92" s="334"/>
      <c r="B92" s="334"/>
      <c r="C92" s="659"/>
      <c r="D92" s="661"/>
      <c r="E92" s="397" t="s">
        <v>8</v>
      </c>
      <c r="F92" s="391"/>
      <c r="G92" s="392"/>
      <c r="H92" s="392"/>
      <c r="I92" s="392"/>
      <c r="J92" s="392"/>
      <c r="K92" s="393"/>
      <c r="L92" s="802"/>
      <c r="M92" s="803"/>
      <c r="N92" s="803"/>
      <c r="O92" s="803"/>
      <c r="P92" s="803"/>
      <c r="Q92" s="803"/>
      <c r="R92" s="803"/>
      <c r="S92" s="803"/>
      <c r="T92" s="803"/>
      <c r="U92" s="804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1"/>
      <c r="AG92" s="620"/>
      <c r="AH92" s="621"/>
      <c r="AI92" s="71"/>
      <c r="AJ92" s="712"/>
      <c r="AK92" s="312"/>
    </row>
    <row r="93" spans="1:37" ht="15" customHeight="1" x14ac:dyDescent="0.2">
      <c r="A93" s="334"/>
      <c r="B93" s="334"/>
      <c r="C93" s="663">
        <v>30</v>
      </c>
      <c r="D93" s="652" t="str">
        <f>設定!E95</f>
        <v>月</v>
      </c>
      <c r="E93" s="326" t="s">
        <v>6</v>
      </c>
      <c r="F93" s="455">
        <v>5</v>
      </c>
      <c r="G93" s="135">
        <v>5</v>
      </c>
      <c r="H93" s="135">
        <v>6</v>
      </c>
      <c r="I93" s="135">
        <v>6</v>
      </c>
      <c r="J93" s="135">
        <v>6</v>
      </c>
      <c r="K93" s="452">
        <v>6</v>
      </c>
      <c r="L93" s="669"/>
      <c r="M93" s="670"/>
      <c r="N93" s="670"/>
      <c r="O93" s="670"/>
      <c r="P93" s="670"/>
      <c r="Q93" s="670"/>
      <c r="R93" s="670"/>
      <c r="S93" s="670"/>
      <c r="T93" s="670"/>
      <c r="U93" s="671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/>
    </row>
    <row r="94" spans="1:37" ht="15" customHeight="1" x14ac:dyDescent="0.2">
      <c r="A94" s="334">
        <v>1</v>
      </c>
      <c r="B94" s="334"/>
      <c r="C94" s="650"/>
      <c r="D94" s="652"/>
      <c r="E94" s="324" t="s">
        <v>7</v>
      </c>
      <c r="F94" s="294"/>
      <c r="G94" s="135"/>
      <c r="H94" s="135"/>
      <c r="I94" s="135"/>
      <c r="J94" s="135"/>
      <c r="K94" s="281"/>
      <c r="L94" s="775"/>
      <c r="M94" s="801"/>
      <c r="N94" s="801"/>
      <c r="O94" s="801"/>
      <c r="P94" s="801"/>
      <c r="Q94" s="801"/>
      <c r="R94" s="801"/>
      <c r="S94" s="801"/>
      <c r="T94" s="801"/>
      <c r="U94" s="777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</row>
    <row r="95" spans="1:37" ht="15" customHeight="1" x14ac:dyDescent="0.2">
      <c r="A95" s="334"/>
      <c r="B95" s="334"/>
      <c r="C95" s="651"/>
      <c r="D95" s="653"/>
      <c r="E95" s="325" t="s">
        <v>8</v>
      </c>
      <c r="F95" s="294"/>
      <c r="G95" s="135"/>
      <c r="H95" s="135"/>
      <c r="I95" s="135"/>
      <c r="J95" s="135"/>
      <c r="K95" s="281"/>
      <c r="L95" s="778"/>
      <c r="M95" s="779"/>
      <c r="N95" s="779"/>
      <c r="O95" s="779"/>
      <c r="P95" s="779"/>
      <c r="Q95" s="779"/>
      <c r="R95" s="779"/>
      <c r="S95" s="779"/>
      <c r="T95" s="779"/>
      <c r="U95" s="78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34"/>
      <c r="B96" s="334"/>
      <c r="C96" s="675"/>
      <c r="D96" s="677"/>
      <c r="E96" s="279"/>
      <c r="F96" s="265"/>
      <c r="G96" s="266"/>
      <c r="H96" s="266"/>
      <c r="I96" s="266"/>
      <c r="J96" s="266"/>
      <c r="K96" s="298"/>
      <c r="L96" s="820"/>
      <c r="M96" s="821"/>
      <c r="N96" s="821"/>
      <c r="O96" s="821"/>
      <c r="P96" s="821"/>
      <c r="Q96" s="821"/>
      <c r="R96" s="821"/>
      <c r="S96" s="821"/>
      <c r="T96" s="821"/>
      <c r="U96" s="82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3"/>
      <c r="AG96" s="269"/>
      <c r="AH96" s="270"/>
      <c r="AI96" s="71"/>
      <c r="AJ96" s="715"/>
      <c r="AK96" s="374"/>
    </row>
    <row r="97" spans="1:37" ht="15" customHeight="1" x14ac:dyDescent="0.2">
      <c r="A97" s="334"/>
      <c r="B97" s="334"/>
      <c r="C97" s="675"/>
      <c r="D97" s="677"/>
      <c r="E97" s="275"/>
      <c r="F97" s="267"/>
      <c r="G97" s="268"/>
      <c r="H97" s="268"/>
      <c r="I97" s="268"/>
      <c r="J97" s="268"/>
      <c r="K97" s="296"/>
      <c r="L97" s="820"/>
      <c r="M97" s="823"/>
      <c r="N97" s="823"/>
      <c r="O97" s="823"/>
      <c r="P97" s="823"/>
      <c r="Q97" s="823"/>
      <c r="R97" s="823"/>
      <c r="S97" s="823"/>
      <c r="T97" s="823"/>
      <c r="U97" s="822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5"/>
      <c r="AG97" s="690"/>
      <c r="AH97" s="691"/>
      <c r="AI97" s="71"/>
      <c r="AJ97" s="716"/>
      <c r="AK97" s="375"/>
    </row>
    <row r="98" spans="1:37" ht="15" customHeight="1" thickBot="1" x14ac:dyDescent="0.25">
      <c r="A98" s="334"/>
      <c r="B98" s="334"/>
      <c r="C98" s="676"/>
      <c r="D98" s="678"/>
      <c r="E98" s="280"/>
      <c r="F98" s="271"/>
      <c r="G98" s="272"/>
      <c r="H98" s="272"/>
      <c r="I98" s="272"/>
      <c r="J98" s="272"/>
      <c r="K98" s="297"/>
      <c r="L98" s="824"/>
      <c r="M98" s="825"/>
      <c r="N98" s="825"/>
      <c r="O98" s="825"/>
      <c r="P98" s="825"/>
      <c r="Q98" s="825"/>
      <c r="R98" s="825"/>
      <c r="S98" s="825"/>
      <c r="T98" s="825"/>
      <c r="U98" s="826"/>
      <c r="V98" s="686"/>
      <c r="W98" s="686"/>
      <c r="X98" s="686"/>
      <c r="Y98" s="686"/>
      <c r="Z98" s="686"/>
      <c r="AA98" s="686"/>
      <c r="AB98" s="686"/>
      <c r="AC98" s="686"/>
      <c r="AD98" s="686"/>
      <c r="AE98" s="686"/>
      <c r="AF98" s="687"/>
      <c r="AG98" s="695"/>
      <c r="AH98" s="696"/>
      <c r="AI98" s="71"/>
      <c r="AJ98" s="717"/>
      <c r="AK98" s="376"/>
    </row>
    <row r="99" spans="1:37" ht="11.1" customHeight="1" x14ac:dyDescent="0.2">
      <c r="A99" s="334"/>
      <c r="B99" s="334"/>
      <c r="Q99" s="126"/>
      <c r="AJ99" s="73"/>
      <c r="AK99" s="73"/>
    </row>
    <row r="100" spans="1:37" ht="11.1" customHeight="1" x14ac:dyDescent="0.2">
      <c r="D100" s="56" t="s">
        <v>29</v>
      </c>
      <c r="E100" s="703" t="s">
        <v>101</v>
      </c>
      <c r="F100" s="703"/>
      <c r="G100" s="703"/>
      <c r="H100" s="704"/>
      <c r="I100" s="704"/>
      <c r="J100" s="31"/>
      <c r="K100" s="31"/>
      <c r="P100" s="827" t="s">
        <v>103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  <c r="AJ100" s="73"/>
      <c r="AK100" s="73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  <c r="AJ101" s="73"/>
      <c r="AK101" s="73"/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98</v>
      </c>
      <c r="G102" s="700"/>
      <c r="H102" s="699">
        <f>SUM(G3,G6,G9,G12,G15,G18,G21,G24,G27,G30,G33,G36,G39,G42,G45,G48,G51,G57,G60,G63,G66,G69,G72,G75,G78,G81,G84,G87,G90,G93,G96)</f>
        <v>102</v>
      </c>
      <c r="I102" s="701"/>
      <c r="J102" s="699">
        <f>SUM(H3,H6,H9,H12,H15,H18,H21,H24,H27,H30,H33,H36,H39,H42,H45,H48,H51,H57,H60,H63,H66,H69,H72,H75,H78,H81,H84,H87,H90,H93,H96)</f>
        <v>106</v>
      </c>
      <c r="K102" s="701"/>
      <c r="L102" s="121">
        <f>SUM(I3,I6,I9,I12,I15,I18,I21,I24,I27,I30,I33,I36,I39,I42,I45,I48,I51,I57,I60,I63,I66,I69,I72,I75,I78,I81,I84,I87,I90,I93,I96)</f>
        <v>109</v>
      </c>
      <c r="M102" s="121">
        <f>SUM(J3,J6,J9,J12,J15,J18,J21,J24,J27,J30,J33,J36,J39,J42,J45,J48,J51,J57,J60,J63,J66,J69,J72,J75,J78,J81,J84,J87,J90,J93,J96)</f>
        <v>109</v>
      </c>
      <c r="N102" s="54">
        <f>SUM(K3,K6,K9,K12,K15,K18,K21,K24,K27,K30,K33,K36,K39,K42,K45,K48,K51,K57,K60,K63,K66,K69,K72,K75,K78,K81,K84,K87,K90,K93,K96)</f>
        <v>109</v>
      </c>
      <c r="P102" s="121" t="s">
        <v>51</v>
      </c>
      <c r="Q102" s="121"/>
      <c r="R102" s="121"/>
      <c r="S102" s="121"/>
      <c r="T102" s="121"/>
      <c r="U102" s="121"/>
      <c r="V102" s="51"/>
      <c r="X102" s="699" t="s">
        <v>19</v>
      </c>
      <c r="Y102" s="701"/>
      <c r="Z102" s="699">
        <f>AB102</f>
        <v>20</v>
      </c>
      <c r="AA102" s="701"/>
      <c r="AB102" s="699">
        <f>SUM(A3:A98)</f>
        <v>20</v>
      </c>
      <c r="AC102" s="702"/>
      <c r="AD102" s="702"/>
      <c r="AE102" s="701"/>
      <c r="AF102" s="51">
        <f>AB102</f>
        <v>20</v>
      </c>
      <c r="AG102" s="51">
        <f>AB102</f>
        <v>20</v>
      </c>
      <c r="AJ102" s="73"/>
      <c r="AK102" s="73"/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2</v>
      </c>
      <c r="G103" s="700"/>
      <c r="H103" s="699">
        <f>SUM(G4,G7,G10,G13,G16,G19,G22,G25,G28,G31,G34,G37,G40,G43,G46,G49,G52,G58,G61,G64,G67,G70,G73,G76,G79,G82,G85,G88,G91,G94,G97)</f>
        <v>2</v>
      </c>
      <c r="I103" s="701"/>
      <c r="J103" s="699">
        <f>SUM(H4,H7,H10,H13,H16,H19,H22,H25,H28,H31,H34,H37,H40,H43,H46,H49,H52,H58,H61,H64,H67,H70,H73,H76,H79,H82,H85,H88,H91,H94,H97)</f>
        <v>2</v>
      </c>
      <c r="K103" s="701"/>
      <c r="L103" s="121">
        <f t="shared" ref="L103:N104" si="4">SUM(I4,I7,I10,I13,I16,I19,I22,I25,I28,I31,I34,I37,I40,I43,I46,I49,I52,I58,I61,I64,I67,I70,I73,I76,I79,I82,I85,I88,I91,I94,I97)</f>
        <v>2</v>
      </c>
      <c r="M103" s="121">
        <f t="shared" si="4"/>
        <v>2</v>
      </c>
      <c r="N103" s="54">
        <f t="shared" si="4"/>
        <v>2</v>
      </c>
      <c r="P103" s="121" t="s">
        <v>52</v>
      </c>
      <c r="Q103" s="121"/>
      <c r="R103" s="121"/>
      <c r="S103" s="121"/>
      <c r="T103" s="121"/>
      <c r="U103" s="12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  <c r="AJ103" s="73"/>
      <c r="AK103" s="73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4"/>
        <v>0</v>
      </c>
      <c r="M104" s="121">
        <f t="shared" si="4"/>
        <v>0</v>
      </c>
      <c r="N104" s="54">
        <f t="shared" si="4"/>
        <v>0</v>
      </c>
      <c r="P104" s="121" t="s">
        <v>53</v>
      </c>
      <c r="Q104" s="121">
        <v>1</v>
      </c>
      <c r="R104" s="121">
        <v>1</v>
      </c>
      <c r="S104" s="121">
        <v>1</v>
      </c>
      <c r="T104" s="121">
        <v>1</v>
      </c>
      <c r="U104" s="121">
        <v>1</v>
      </c>
      <c r="V104" s="51">
        <v>1</v>
      </c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  <c r="AJ104" s="73"/>
      <c r="AK104" s="73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  <c r="AJ105" s="73"/>
      <c r="AK105" s="73"/>
    </row>
    <row r="106" spans="1:37" ht="11.1" customHeight="1" x14ac:dyDescent="0.2">
      <c r="E106" s="703" t="s">
        <v>104</v>
      </c>
      <c r="F106" s="703"/>
      <c r="G106" s="703"/>
      <c r="H106" s="704"/>
      <c r="I106" s="704"/>
      <c r="J106" s="704"/>
      <c r="K106" s="704"/>
      <c r="L106" s="704"/>
      <c r="M106" s="704"/>
      <c r="N106" s="704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51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SUM('４月'!F102:G102,'５月'!F102:G102,F102)</f>
        <v>224</v>
      </c>
      <c r="G108" s="786"/>
      <c r="H108" s="785">
        <f>SUM('４月'!H102:I102,'５月'!H102:I102,H102)</f>
        <v>258</v>
      </c>
      <c r="I108" s="787"/>
      <c r="J108" s="785">
        <f>SUM('４月'!J102:K102,'５月'!J102:K102,J102)</f>
        <v>266</v>
      </c>
      <c r="K108" s="787"/>
      <c r="L108" s="54">
        <f>SUM('４月'!L102,'５月'!L102,L102)</f>
        <v>273</v>
      </c>
      <c r="M108" s="54">
        <f>SUM('４月'!M102,'５月'!M102,M102)</f>
        <v>271</v>
      </c>
      <c r="N108" s="54">
        <f>SUM('４月'!N102,'５月'!N102,N102)</f>
        <v>272</v>
      </c>
      <c r="P108" s="41" t="s">
        <v>92</v>
      </c>
      <c r="Q108" s="41">
        <f t="shared" ref="Q108:V108" si="5">SUM(Q102:Q107)</f>
        <v>1</v>
      </c>
      <c r="R108" s="41">
        <f t="shared" si="5"/>
        <v>1</v>
      </c>
      <c r="S108" s="41">
        <f t="shared" si="5"/>
        <v>1</v>
      </c>
      <c r="T108" s="41">
        <f t="shared" si="5"/>
        <v>1</v>
      </c>
      <c r="U108" s="41">
        <f t="shared" si="5"/>
        <v>1</v>
      </c>
      <c r="V108" s="41">
        <f t="shared" si="5"/>
        <v>1</v>
      </c>
      <c r="X108" s="51" t="s">
        <v>19</v>
      </c>
      <c r="Y108" s="708">
        <f>COUNTIF(D3:D98,D100)-1</f>
        <v>4</v>
      </c>
      <c r="Z108" s="708"/>
      <c r="AA108" s="708">
        <f>COUNTIF(D3:D98,D101)</f>
        <v>4</v>
      </c>
      <c r="AB108" s="708"/>
      <c r="AC108" s="708">
        <f>COUNTIF(D3:D98,D102)</f>
        <v>4</v>
      </c>
      <c r="AD108" s="708"/>
      <c r="AE108" s="699">
        <f>COUNTIF(D3:D98,D103)</f>
        <v>4</v>
      </c>
      <c r="AF108" s="700"/>
      <c r="AG108" s="699">
        <f>COUNTIF(D3:D98,D104)</f>
        <v>4</v>
      </c>
      <c r="AH108" s="700"/>
    </row>
    <row r="109" spans="1:37" ht="11.1" customHeight="1" x14ac:dyDescent="0.2">
      <c r="E109" s="51" t="s">
        <v>7</v>
      </c>
      <c r="F109" s="785">
        <f>SUM('４月'!F103:G103,'５月'!F103:G103,F103)</f>
        <v>19</v>
      </c>
      <c r="G109" s="786"/>
      <c r="H109" s="785">
        <f>SUM('４月'!H103:I103,'５月'!H103:I103,H103)</f>
        <v>17</v>
      </c>
      <c r="I109" s="787"/>
      <c r="J109" s="785">
        <f>SUM('４月'!J103:K103,'５月'!J103:K103,J103)</f>
        <v>17</v>
      </c>
      <c r="K109" s="787"/>
      <c r="L109" s="54">
        <f>SUM('４月'!L103,'５月'!L103,L103)</f>
        <v>17</v>
      </c>
      <c r="M109" s="54">
        <f>SUM('４月'!M103,'５月'!M103,M103)</f>
        <v>19</v>
      </c>
      <c r="N109" s="54">
        <f>SUM('４月'!N103,'５月'!N103,N103)</f>
        <v>18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SUM('４月'!F104:G104,'５月'!F104:G104,F104)</f>
        <v>0</v>
      </c>
      <c r="G110" s="786"/>
      <c r="H110" s="785">
        <f>SUM('４月'!H104:I104,'５月'!H104:I104,H104)</f>
        <v>0</v>
      </c>
      <c r="I110" s="787"/>
      <c r="J110" s="785">
        <f>SUM('４月'!J104:K104,'５月'!J104:K104,J104)</f>
        <v>0</v>
      </c>
      <c r="K110" s="787"/>
      <c r="L110" s="54">
        <f>SUM('４月'!L104,'５月'!L104,L104)</f>
        <v>0</v>
      </c>
      <c r="M110" s="54">
        <f>SUM('４月'!M104,'５月'!M104,M104)</f>
        <v>0</v>
      </c>
      <c r="N110" s="54">
        <f>SUM('４月'!N104,'５月'!N104,N104)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98</v>
      </c>
      <c r="G112" s="163">
        <f>H102</f>
        <v>102</v>
      </c>
      <c r="H112" s="163">
        <f>J102</f>
        <v>106</v>
      </c>
      <c r="I112" s="163">
        <f t="shared" ref="I112:K114" si="6">L102</f>
        <v>109</v>
      </c>
      <c r="J112" s="163">
        <f t="shared" si="6"/>
        <v>109</v>
      </c>
      <c r="K112" s="163">
        <f t="shared" si="6"/>
        <v>109</v>
      </c>
      <c r="AF112" s="46"/>
    </row>
    <row r="113" spans="6:17" x14ac:dyDescent="0.2">
      <c r="F113" s="163">
        <f>F103</f>
        <v>2</v>
      </c>
      <c r="G113" s="163">
        <f>H103</f>
        <v>2</v>
      </c>
      <c r="H113" s="163">
        <f>J103</f>
        <v>2</v>
      </c>
      <c r="I113" s="163">
        <f t="shared" si="6"/>
        <v>2</v>
      </c>
      <c r="J113" s="163">
        <f t="shared" si="6"/>
        <v>2</v>
      </c>
      <c r="K113" s="163">
        <f t="shared" si="6"/>
        <v>2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55"/>
    </row>
    <row r="124" spans="6:17" x14ac:dyDescent="0.2">
      <c r="Q124" s="126"/>
    </row>
  </sheetData>
  <autoFilter ref="D1:D124" xr:uid="{00000000-0009-0000-0000-000006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124"/>
  <sheetViews>
    <sheetView zoomScale="140" zoomScaleNormal="140" workbookViewId="0">
      <selection activeCell="AK9" sqref="AK9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50" customWidth="1"/>
    <col min="13" max="13" width="3.109375" style="50" customWidth="1"/>
    <col min="14" max="14" width="4.6640625" style="50" customWidth="1"/>
    <col min="15" max="34" width="3.109375" style="50" customWidth="1"/>
    <col min="35" max="35" width="2.6640625" customWidth="1"/>
    <col min="36" max="36" width="3.6640625" customWidth="1"/>
    <col min="37" max="37" width="12.109375" customWidth="1"/>
    <col min="38" max="46" width="2.6640625" customWidth="1"/>
  </cols>
  <sheetData>
    <row r="1" spans="1:37" ht="21" customHeight="1" thickBot="1" x14ac:dyDescent="0.25">
      <c r="A1" s="381" t="s">
        <v>183</v>
      </c>
      <c r="B1" s="381"/>
      <c r="C1" s="120"/>
      <c r="D1" s="120"/>
      <c r="E1" s="120"/>
      <c r="F1" s="120"/>
      <c r="G1" s="120"/>
      <c r="H1" s="120"/>
      <c r="I1" s="120"/>
      <c r="J1" s="120"/>
      <c r="K1" s="120"/>
      <c r="L1" s="23" t="str">
        <f>設定!B2</f>
        <v>令和</v>
      </c>
      <c r="M1" s="384">
        <f>設定!C2</f>
        <v>7</v>
      </c>
      <c r="N1" s="23" t="s">
        <v>11</v>
      </c>
      <c r="O1" s="575" t="s">
        <v>105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4" t="s">
        <v>9</v>
      </c>
      <c r="D2" s="65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577" t="s">
        <v>34</v>
      </c>
      <c r="M2" s="578"/>
      <c r="N2" s="578"/>
      <c r="O2" s="578"/>
      <c r="P2" s="578"/>
      <c r="Q2" s="578"/>
      <c r="R2" s="578"/>
      <c r="S2" s="578"/>
      <c r="T2" s="578"/>
      <c r="U2" s="579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150</v>
      </c>
      <c r="AK2" s="706"/>
    </row>
    <row r="3" spans="1:37" ht="15" customHeight="1" x14ac:dyDescent="0.2">
      <c r="A3" s="332"/>
      <c r="B3" s="332"/>
      <c r="C3" s="583">
        <v>1</v>
      </c>
      <c r="D3" s="584" t="str">
        <f>設定!F8</f>
        <v>火</v>
      </c>
      <c r="E3" s="302" t="s">
        <v>6</v>
      </c>
      <c r="F3" s="129">
        <v>5</v>
      </c>
      <c r="G3" s="130">
        <v>5</v>
      </c>
      <c r="H3" s="130">
        <v>5</v>
      </c>
      <c r="I3" s="130">
        <v>6</v>
      </c>
      <c r="J3" s="130">
        <v>6</v>
      </c>
      <c r="K3" s="131">
        <v>6</v>
      </c>
      <c r="L3" s="585" t="str">
        <f t="shared" ref="L3:L9" si="0">AK3</f>
        <v>★安全点検日　学級の日【生活・人権目標】</v>
      </c>
      <c r="M3" s="586"/>
      <c r="N3" s="586"/>
      <c r="O3" s="586"/>
      <c r="P3" s="586"/>
      <c r="Q3" s="586"/>
      <c r="R3" s="586"/>
      <c r="S3" s="586"/>
      <c r="T3" s="586"/>
      <c r="U3" s="587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9"/>
      <c r="AG3" s="303"/>
      <c r="AH3" s="304"/>
      <c r="AI3" s="71"/>
      <c r="AJ3" s="710">
        <v>1</v>
      </c>
      <c r="AK3" s="305" t="s">
        <v>341</v>
      </c>
    </row>
    <row r="4" spans="1:37" ht="15" customHeight="1" x14ac:dyDescent="0.2">
      <c r="A4" s="332">
        <v>1</v>
      </c>
      <c r="B4" s="332"/>
      <c r="C4" s="487"/>
      <c r="D4" s="494"/>
      <c r="E4" s="330" t="s">
        <v>7</v>
      </c>
      <c r="F4" s="132"/>
      <c r="G4" s="133"/>
      <c r="H4" s="133"/>
      <c r="I4" s="133"/>
      <c r="J4" s="133"/>
      <c r="K4" s="134"/>
      <c r="L4" s="592" t="str">
        <f t="shared" si="0"/>
        <v>★体育館改築工事スタート</v>
      </c>
      <c r="M4" s="593"/>
      <c r="N4" s="593"/>
      <c r="O4" s="593"/>
      <c r="P4" s="593"/>
      <c r="Q4" s="593"/>
      <c r="R4" s="593"/>
      <c r="S4" s="593"/>
      <c r="T4" s="593"/>
      <c r="U4" s="594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1"/>
      <c r="AG4" s="595"/>
      <c r="AH4" s="596"/>
      <c r="AI4" s="71"/>
      <c r="AJ4" s="711"/>
      <c r="AK4" s="307" t="s">
        <v>238</v>
      </c>
    </row>
    <row r="5" spans="1:37" ht="15" customHeight="1" x14ac:dyDescent="0.2">
      <c r="A5" s="332"/>
      <c r="B5" s="332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600" t="str">
        <f t="shared" si="0"/>
        <v>那覇教育事務所訪問（５・６校時）</v>
      </c>
      <c r="M5" s="601"/>
      <c r="N5" s="601"/>
      <c r="O5" s="601"/>
      <c r="P5" s="601"/>
      <c r="Q5" s="601"/>
      <c r="R5" s="601"/>
      <c r="S5" s="601"/>
      <c r="T5" s="601"/>
      <c r="U5" s="602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1"/>
      <c r="AG5" s="603"/>
      <c r="AH5" s="604"/>
      <c r="AI5" s="71"/>
      <c r="AJ5" s="712"/>
      <c r="AK5" s="309" t="s">
        <v>307</v>
      </c>
    </row>
    <row r="6" spans="1:37" ht="15" customHeight="1" x14ac:dyDescent="0.2">
      <c r="A6" s="332"/>
      <c r="B6" s="332"/>
      <c r="C6" s="487">
        <v>2</v>
      </c>
      <c r="D6" s="494" t="str">
        <f>設定!F11</f>
        <v>水</v>
      </c>
      <c r="E6" s="306" t="s">
        <v>6</v>
      </c>
      <c r="F6" s="294">
        <v>4</v>
      </c>
      <c r="G6" s="135">
        <v>4</v>
      </c>
      <c r="H6" s="135">
        <v>4</v>
      </c>
      <c r="I6" s="135">
        <v>4</v>
      </c>
      <c r="J6" s="135">
        <v>4</v>
      </c>
      <c r="K6" s="281">
        <v>4</v>
      </c>
      <c r="L6" s="597" t="str">
        <f t="shared" si="0"/>
        <v>校内研（全体研）</v>
      </c>
      <c r="M6" s="598"/>
      <c r="N6" s="598"/>
      <c r="O6" s="598"/>
      <c r="P6" s="598"/>
      <c r="Q6" s="598"/>
      <c r="R6" s="598"/>
      <c r="S6" s="598"/>
      <c r="T6" s="598"/>
      <c r="U6" s="599"/>
      <c r="V6" s="590" t="s">
        <v>447</v>
      </c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249</v>
      </c>
    </row>
    <row r="7" spans="1:37" ht="15" customHeight="1" x14ac:dyDescent="0.2">
      <c r="A7" s="332">
        <v>1</v>
      </c>
      <c r="B7" s="332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828" t="str">
        <f t="shared" si="0"/>
        <v>朝会【交通安全講話】</v>
      </c>
      <c r="M7" s="829"/>
      <c r="N7" s="829"/>
      <c r="O7" s="829"/>
      <c r="P7" s="829"/>
      <c r="Q7" s="829"/>
      <c r="R7" s="829"/>
      <c r="S7" s="829"/>
      <c r="T7" s="829"/>
      <c r="U7" s="83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 t="s">
        <v>363</v>
      </c>
    </row>
    <row r="8" spans="1:37" ht="15" customHeight="1" x14ac:dyDescent="0.2">
      <c r="A8" s="332"/>
      <c r="B8" s="332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600">
        <f t="shared" si="0"/>
        <v>0</v>
      </c>
      <c r="M8" s="601"/>
      <c r="N8" s="601"/>
      <c r="O8" s="601"/>
      <c r="P8" s="601"/>
      <c r="Q8" s="601"/>
      <c r="R8" s="601"/>
      <c r="S8" s="601"/>
      <c r="T8" s="601"/>
      <c r="U8" s="602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2"/>
      <c r="B9" s="332"/>
      <c r="C9" s="487">
        <v>3</v>
      </c>
      <c r="D9" s="494" t="str">
        <f>設定!F14</f>
        <v>木</v>
      </c>
      <c r="E9" s="306" t="s">
        <v>6</v>
      </c>
      <c r="F9" s="294">
        <v>5</v>
      </c>
      <c r="G9" s="135">
        <v>6</v>
      </c>
      <c r="H9" s="135">
        <v>6</v>
      </c>
      <c r="I9" s="135">
        <v>6</v>
      </c>
      <c r="J9" s="135">
        <v>6</v>
      </c>
      <c r="K9" s="281">
        <v>6</v>
      </c>
      <c r="L9" s="805" t="str">
        <f t="shared" si="0"/>
        <v>読み聞かせ【２・４・６年】　学年朝会【１・３・５年】</v>
      </c>
      <c r="M9" s="806"/>
      <c r="N9" s="806"/>
      <c r="O9" s="806"/>
      <c r="P9" s="806"/>
      <c r="Q9" s="806"/>
      <c r="R9" s="806"/>
      <c r="S9" s="806"/>
      <c r="T9" s="806"/>
      <c r="U9" s="807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 t="s">
        <v>348</v>
      </c>
    </row>
    <row r="10" spans="1:37" ht="15" customHeight="1" x14ac:dyDescent="0.2">
      <c r="A10" s="332">
        <v>1</v>
      </c>
      <c r="B10" s="332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592"/>
      <c r="M10" s="593"/>
      <c r="N10" s="593"/>
      <c r="O10" s="593"/>
      <c r="P10" s="593"/>
      <c r="Q10" s="593"/>
      <c r="R10" s="593"/>
      <c r="S10" s="593"/>
      <c r="T10" s="593"/>
      <c r="U10" s="594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/>
    </row>
    <row r="11" spans="1:37" ht="15" customHeight="1" x14ac:dyDescent="0.2">
      <c r="A11" s="332"/>
      <c r="B11" s="332"/>
      <c r="C11" s="487"/>
      <c r="D11" s="494"/>
      <c r="E11" s="318" t="s">
        <v>8</v>
      </c>
      <c r="F11" s="294"/>
      <c r="G11" s="135"/>
      <c r="H11" s="135"/>
      <c r="I11" s="135"/>
      <c r="J11" s="135"/>
      <c r="K11" s="281"/>
      <c r="L11" s="600"/>
      <c r="M11" s="601"/>
      <c r="N11" s="601"/>
      <c r="O11" s="601"/>
      <c r="P11" s="601"/>
      <c r="Q11" s="601"/>
      <c r="R11" s="601"/>
      <c r="S11" s="601"/>
      <c r="T11" s="601"/>
      <c r="U11" s="602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/>
    </row>
    <row r="12" spans="1:37" ht="15" customHeight="1" x14ac:dyDescent="0.2">
      <c r="A12" s="332"/>
      <c r="B12" s="332"/>
      <c r="C12" s="487">
        <v>4</v>
      </c>
      <c r="D12" s="494" t="str">
        <f>設定!F17</f>
        <v>金</v>
      </c>
      <c r="E12" s="306" t="s">
        <v>6</v>
      </c>
      <c r="F12" s="294">
        <v>5</v>
      </c>
      <c r="G12" s="135">
        <v>5</v>
      </c>
      <c r="H12" s="135">
        <v>5</v>
      </c>
      <c r="I12" s="135">
        <v>5</v>
      </c>
      <c r="J12" s="135">
        <v>5</v>
      </c>
      <c r="K12" s="281">
        <v>5</v>
      </c>
      <c r="L12" s="597" t="str">
        <f>AK12</f>
        <v>クラブ⑦</v>
      </c>
      <c r="M12" s="598"/>
      <c r="N12" s="598"/>
      <c r="O12" s="598"/>
      <c r="P12" s="598"/>
      <c r="Q12" s="598"/>
      <c r="R12" s="598"/>
      <c r="S12" s="598"/>
      <c r="T12" s="598"/>
      <c r="U12" s="599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246</v>
      </c>
    </row>
    <row r="13" spans="1:37" ht="15" customHeight="1" x14ac:dyDescent="0.2">
      <c r="A13" s="332">
        <v>1</v>
      </c>
      <c r="B13" s="332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592"/>
      <c r="M13" s="593"/>
      <c r="N13" s="593"/>
      <c r="O13" s="593"/>
      <c r="P13" s="593"/>
      <c r="Q13" s="593"/>
      <c r="R13" s="593"/>
      <c r="S13" s="593"/>
      <c r="T13" s="593"/>
      <c r="U13" s="594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307"/>
    </row>
    <row r="14" spans="1:37" ht="15" customHeight="1" x14ac:dyDescent="0.2">
      <c r="A14" s="332"/>
      <c r="B14" s="332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600"/>
      <c r="M14" s="601"/>
      <c r="N14" s="601"/>
      <c r="O14" s="601"/>
      <c r="P14" s="601"/>
      <c r="Q14" s="601"/>
      <c r="R14" s="601"/>
      <c r="S14" s="601"/>
      <c r="T14" s="601"/>
      <c r="U14" s="602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</row>
    <row r="15" spans="1:37" ht="15" customHeight="1" x14ac:dyDescent="0.2">
      <c r="A15" s="332"/>
      <c r="B15" s="332"/>
      <c r="C15" s="605">
        <v>5</v>
      </c>
      <c r="D15" s="606" t="str">
        <f>設定!F20</f>
        <v>土</v>
      </c>
      <c r="E15" s="400" t="s">
        <v>6</v>
      </c>
      <c r="F15" s="401"/>
      <c r="G15" s="402"/>
      <c r="H15" s="402"/>
      <c r="I15" s="402"/>
      <c r="J15" s="402"/>
      <c r="K15" s="450"/>
      <c r="L15" s="607"/>
      <c r="M15" s="608"/>
      <c r="N15" s="608"/>
      <c r="O15" s="608"/>
      <c r="P15" s="608"/>
      <c r="Q15" s="608"/>
      <c r="R15" s="608"/>
      <c r="S15" s="608"/>
      <c r="T15" s="608"/>
      <c r="U15" s="609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1"/>
      <c r="AG15" s="394"/>
      <c r="AH15" s="399"/>
      <c r="AI15" s="71"/>
      <c r="AJ15" s="710">
        <v>5</v>
      </c>
      <c r="AK15" s="136"/>
    </row>
    <row r="16" spans="1:37" ht="15" customHeight="1" x14ac:dyDescent="0.2">
      <c r="A16" s="332"/>
      <c r="B16" s="332"/>
      <c r="C16" s="605"/>
      <c r="D16" s="606"/>
      <c r="E16" s="404" t="s">
        <v>7</v>
      </c>
      <c r="F16" s="391"/>
      <c r="G16" s="392"/>
      <c r="H16" s="392"/>
      <c r="I16" s="392"/>
      <c r="J16" s="392"/>
      <c r="K16" s="449"/>
      <c r="L16" s="612"/>
      <c r="M16" s="613"/>
      <c r="N16" s="613"/>
      <c r="O16" s="613"/>
      <c r="P16" s="613"/>
      <c r="Q16" s="613"/>
      <c r="R16" s="613"/>
      <c r="S16" s="613"/>
      <c r="T16" s="613"/>
      <c r="U16" s="614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1"/>
      <c r="AG16" s="615"/>
      <c r="AH16" s="616"/>
      <c r="AI16" s="71"/>
      <c r="AJ16" s="711"/>
      <c r="AK16" s="307"/>
    </row>
    <row r="17" spans="1:37" ht="15" customHeight="1" x14ac:dyDescent="0.2">
      <c r="A17" s="332"/>
      <c r="B17" s="332"/>
      <c r="C17" s="605"/>
      <c r="D17" s="606"/>
      <c r="E17" s="405" t="s">
        <v>8</v>
      </c>
      <c r="F17" s="391"/>
      <c r="G17" s="392"/>
      <c r="H17" s="392"/>
      <c r="I17" s="392"/>
      <c r="J17" s="392"/>
      <c r="K17" s="449"/>
      <c r="L17" s="617"/>
      <c r="M17" s="618"/>
      <c r="N17" s="618"/>
      <c r="O17" s="618"/>
      <c r="P17" s="618"/>
      <c r="Q17" s="618"/>
      <c r="R17" s="618"/>
      <c r="S17" s="618"/>
      <c r="T17" s="618"/>
      <c r="U17" s="619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1"/>
      <c r="AG17" s="620"/>
      <c r="AH17" s="621"/>
      <c r="AI17" s="71"/>
      <c r="AJ17" s="712"/>
      <c r="AK17" s="312"/>
    </row>
    <row r="18" spans="1:37" ht="15" customHeight="1" x14ac:dyDescent="0.2">
      <c r="A18" s="332"/>
      <c r="B18" s="332"/>
      <c r="C18" s="605">
        <v>6</v>
      </c>
      <c r="D18" s="606" t="str">
        <f>設定!F23</f>
        <v>日</v>
      </c>
      <c r="E18" s="398" t="s">
        <v>6</v>
      </c>
      <c r="F18" s="391"/>
      <c r="G18" s="392"/>
      <c r="H18" s="392"/>
      <c r="I18" s="392"/>
      <c r="J18" s="392"/>
      <c r="K18" s="449"/>
      <c r="L18" s="607"/>
      <c r="M18" s="608"/>
      <c r="N18" s="608"/>
      <c r="O18" s="608"/>
      <c r="P18" s="608"/>
      <c r="Q18" s="608"/>
      <c r="R18" s="608"/>
      <c r="S18" s="608"/>
      <c r="T18" s="608"/>
      <c r="U18" s="609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1"/>
      <c r="AG18" s="394"/>
      <c r="AH18" s="399"/>
      <c r="AI18" s="71"/>
      <c r="AJ18" s="710">
        <v>6</v>
      </c>
      <c r="AK18" s="136"/>
    </row>
    <row r="19" spans="1:37" ht="15" customHeight="1" x14ac:dyDescent="0.2">
      <c r="A19" s="332"/>
      <c r="B19" s="332"/>
      <c r="C19" s="605"/>
      <c r="D19" s="606"/>
      <c r="E19" s="404" t="s">
        <v>7</v>
      </c>
      <c r="F19" s="391"/>
      <c r="G19" s="392"/>
      <c r="H19" s="392"/>
      <c r="I19" s="392"/>
      <c r="J19" s="392"/>
      <c r="K19" s="449"/>
      <c r="L19" s="612"/>
      <c r="M19" s="613"/>
      <c r="N19" s="613"/>
      <c r="O19" s="613"/>
      <c r="P19" s="613"/>
      <c r="Q19" s="613"/>
      <c r="R19" s="613"/>
      <c r="S19" s="613"/>
      <c r="T19" s="613"/>
      <c r="U19" s="614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1"/>
      <c r="AG19" s="615"/>
      <c r="AH19" s="616"/>
      <c r="AI19" s="71"/>
      <c r="AJ19" s="711"/>
      <c r="AK19" s="128"/>
    </row>
    <row r="20" spans="1:37" ht="15" customHeight="1" x14ac:dyDescent="0.2">
      <c r="A20" s="332"/>
      <c r="B20" s="332"/>
      <c r="C20" s="605"/>
      <c r="D20" s="606"/>
      <c r="E20" s="405" t="s">
        <v>8</v>
      </c>
      <c r="F20" s="391"/>
      <c r="G20" s="392"/>
      <c r="H20" s="392"/>
      <c r="I20" s="392"/>
      <c r="J20" s="392"/>
      <c r="K20" s="449"/>
      <c r="L20" s="617"/>
      <c r="M20" s="618"/>
      <c r="N20" s="618"/>
      <c r="O20" s="618"/>
      <c r="P20" s="618"/>
      <c r="Q20" s="618"/>
      <c r="R20" s="618"/>
      <c r="S20" s="618"/>
      <c r="T20" s="618"/>
      <c r="U20" s="619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1"/>
      <c r="AG20" s="620"/>
      <c r="AH20" s="621"/>
      <c r="AI20" s="71"/>
      <c r="AJ20" s="712"/>
      <c r="AK20" s="312"/>
    </row>
    <row r="21" spans="1:37" ht="15" customHeight="1" x14ac:dyDescent="0.2">
      <c r="A21" s="332"/>
      <c r="B21" s="332"/>
      <c r="C21" s="487">
        <v>7</v>
      </c>
      <c r="D21" s="494" t="str">
        <f>設定!F26</f>
        <v>月</v>
      </c>
      <c r="E21" s="306" t="s">
        <v>6</v>
      </c>
      <c r="F21" s="294">
        <v>4</v>
      </c>
      <c r="G21" s="135">
        <v>4</v>
      </c>
      <c r="H21" s="135">
        <v>4</v>
      </c>
      <c r="I21" s="135">
        <v>4</v>
      </c>
      <c r="J21" s="135">
        <v>4</v>
      </c>
      <c r="K21" s="281">
        <v>4</v>
      </c>
      <c r="L21" s="597">
        <f>AK21</f>
        <v>0</v>
      </c>
      <c r="M21" s="598"/>
      <c r="N21" s="598"/>
      <c r="O21" s="598"/>
      <c r="P21" s="598"/>
      <c r="Q21" s="598"/>
      <c r="R21" s="598"/>
      <c r="S21" s="598"/>
      <c r="T21" s="598"/>
      <c r="U21" s="599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1"/>
      <c r="AG21" s="310"/>
      <c r="AH21" s="311"/>
      <c r="AI21" s="71"/>
      <c r="AJ21" s="710">
        <v>7</v>
      </c>
      <c r="AK21" s="136"/>
    </row>
    <row r="22" spans="1:37" ht="15" customHeight="1" x14ac:dyDescent="0.2">
      <c r="A22" s="332">
        <v>1</v>
      </c>
      <c r="B22" s="332"/>
      <c r="C22" s="487"/>
      <c r="D22" s="494"/>
      <c r="E22" s="330" t="s">
        <v>7</v>
      </c>
      <c r="F22" s="294"/>
      <c r="G22" s="135"/>
      <c r="H22" s="135"/>
      <c r="I22" s="135"/>
      <c r="J22" s="135"/>
      <c r="K22" s="281"/>
      <c r="L22" s="592" t="str">
        <f>AK22</f>
        <v>小中連携（授業）※算数　2学級</v>
      </c>
      <c r="M22" s="593"/>
      <c r="N22" s="593"/>
      <c r="O22" s="593"/>
      <c r="P22" s="593"/>
      <c r="Q22" s="593"/>
      <c r="R22" s="593"/>
      <c r="S22" s="593"/>
      <c r="T22" s="593"/>
      <c r="U22" s="594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1"/>
      <c r="AG22" s="595"/>
      <c r="AH22" s="596"/>
      <c r="AI22" s="71"/>
      <c r="AJ22" s="711"/>
      <c r="AK22" s="128" t="s">
        <v>303</v>
      </c>
    </row>
    <row r="23" spans="1:37" ht="15" customHeight="1" x14ac:dyDescent="0.2">
      <c r="A23" s="332"/>
      <c r="B23" s="332"/>
      <c r="C23" s="487"/>
      <c r="D23" s="494"/>
      <c r="E23" s="308" t="s">
        <v>8</v>
      </c>
      <c r="F23" s="294"/>
      <c r="G23" s="135"/>
      <c r="H23" s="135"/>
      <c r="I23" s="135"/>
      <c r="J23" s="135"/>
      <c r="K23" s="281"/>
      <c r="L23" s="600"/>
      <c r="M23" s="601"/>
      <c r="N23" s="601"/>
      <c r="O23" s="601"/>
      <c r="P23" s="601"/>
      <c r="Q23" s="601"/>
      <c r="R23" s="601"/>
      <c r="S23" s="601"/>
      <c r="T23" s="601"/>
      <c r="U23" s="602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1"/>
      <c r="AG23" s="603"/>
      <c r="AH23" s="604"/>
      <c r="AI23" s="71"/>
      <c r="AJ23" s="712"/>
      <c r="AK23" s="312"/>
    </row>
    <row r="24" spans="1:37" ht="15" customHeight="1" x14ac:dyDescent="0.2">
      <c r="A24" s="332"/>
      <c r="B24" s="332"/>
      <c r="C24" s="487">
        <v>8</v>
      </c>
      <c r="D24" s="494" t="str">
        <f>設定!F29</f>
        <v>火</v>
      </c>
      <c r="E24" s="306" t="s">
        <v>6</v>
      </c>
      <c r="F24" s="294">
        <v>5</v>
      </c>
      <c r="G24" s="135">
        <v>5</v>
      </c>
      <c r="H24" s="135">
        <v>5</v>
      </c>
      <c r="I24" s="135">
        <v>5</v>
      </c>
      <c r="J24" s="135">
        <v>5</v>
      </c>
      <c r="K24" s="281">
        <v>5</v>
      </c>
      <c r="L24" s="597" t="str">
        <f>AK24</f>
        <v>学級の日【1学期をふり返って】</v>
      </c>
      <c r="M24" s="598"/>
      <c r="N24" s="598"/>
      <c r="O24" s="598"/>
      <c r="P24" s="598"/>
      <c r="Q24" s="598"/>
      <c r="R24" s="598"/>
      <c r="S24" s="598"/>
      <c r="T24" s="598"/>
      <c r="U24" s="599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0"/>
      <c r="AH24" s="311"/>
      <c r="AI24" s="71"/>
      <c r="AJ24" s="710">
        <v>8</v>
      </c>
      <c r="AK24" s="136" t="s">
        <v>345</v>
      </c>
    </row>
    <row r="25" spans="1:37" ht="15" customHeight="1" x14ac:dyDescent="0.2">
      <c r="A25" s="332">
        <v>1</v>
      </c>
      <c r="B25" s="332"/>
      <c r="C25" s="487"/>
      <c r="D25" s="494"/>
      <c r="E25" s="330" t="s">
        <v>7</v>
      </c>
      <c r="F25" s="294"/>
      <c r="G25" s="135"/>
      <c r="H25" s="135"/>
      <c r="I25" s="135"/>
      <c r="J25" s="135"/>
      <c r="K25" s="281"/>
      <c r="L25" s="592" t="str">
        <f>AK25</f>
        <v>教育相談①【５校時　特別日課】</v>
      </c>
      <c r="M25" s="593"/>
      <c r="N25" s="593"/>
      <c r="O25" s="593"/>
      <c r="P25" s="593"/>
      <c r="Q25" s="593"/>
      <c r="R25" s="593"/>
      <c r="S25" s="593"/>
      <c r="T25" s="593"/>
      <c r="U25" s="594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/>
      <c r="AH25" s="596"/>
      <c r="AI25" s="71"/>
      <c r="AJ25" s="711"/>
      <c r="AK25" s="128" t="s">
        <v>344</v>
      </c>
    </row>
    <row r="26" spans="1:37" ht="15" customHeight="1" x14ac:dyDescent="0.2">
      <c r="A26" s="332"/>
      <c r="B26" s="332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600"/>
      <c r="M26" s="601"/>
      <c r="N26" s="601"/>
      <c r="O26" s="601"/>
      <c r="P26" s="601"/>
      <c r="Q26" s="601"/>
      <c r="R26" s="601"/>
      <c r="S26" s="601"/>
      <c r="T26" s="601"/>
      <c r="U26" s="602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設定!F32</f>
        <v>水</v>
      </c>
      <c r="E27" s="306" t="s">
        <v>6</v>
      </c>
      <c r="F27" s="294">
        <v>5</v>
      </c>
      <c r="G27" s="135">
        <v>5</v>
      </c>
      <c r="H27" s="135">
        <v>5</v>
      </c>
      <c r="I27" s="135">
        <v>5</v>
      </c>
      <c r="J27" s="135">
        <v>5</v>
      </c>
      <c r="K27" s="281">
        <v>5</v>
      </c>
      <c r="L27" s="597" t="str">
        <f>AK27</f>
        <v>教育相談②【5校時　特別日課】</v>
      </c>
      <c r="M27" s="598"/>
      <c r="N27" s="598"/>
      <c r="O27" s="598"/>
      <c r="P27" s="598"/>
      <c r="Q27" s="598"/>
      <c r="R27" s="598"/>
      <c r="S27" s="598"/>
      <c r="T27" s="598"/>
      <c r="U27" s="599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 t="s">
        <v>305</v>
      </c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592"/>
      <c r="M28" s="593"/>
      <c r="N28" s="593"/>
      <c r="O28" s="593"/>
      <c r="P28" s="593"/>
      <c r="Q28" s="593"/>
      <c r="R28" s="593"/>
      <c r="S28" s="593"/>
      <c r="T28" s="593"/>
      <c r="U28" s="594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600"/>
      <c r="M29" s="601"/>
      <c r="N29" s="601"/>
      <c r="O29" s="601"/>
      <c r="P29" s="601"/>
      <c r="Q29" s="601"/>
      <c r="R29" s="601"/>
      <c r="S29" s="601"/>
      <c r="T29" s="601"/>
      <c r="U29" s="602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487">
        <v>10</v>
      </c>
      <c r="D30" s="494" t="str">
        <f>設定!F35</f>
        <v>木</v>
      </c>
      <c r="E30" s="306" t="s">
        <v>6</v>
      </c>
      <c r="F30" s="294">
        <v>5</v>
      </c>
      <c r="G30" s="135">
        <v>5</v>
      </c>
      <c r="H30" s="135">
        <v>5</v>
      </c>
      <c r="I30" s="135">
        <v>5</v>
      </c>
      <c r="J30" s="135">
        <v>5</v>
      </c>
      <c r="K30" s="281">
        <v>5</v>
      </c>
      <c r="L30" s="597" t="str">
        <f>AK30</f>
        <v>教育相談③【5校時　特別日課】</v>
      </c>
      <c r="M30" s="598"/>
      <c r="N30" s="598"/>
      <c r="O30" s="598"/>
      <c r="P30" s="598"/>
      <c r="Q30" s="598"/>
      <c r="R30" s="598"/>
      <c r="S30" s="598"/>
      <c r="T30" s="598"/>
      <c r="U30" s="599"/>
      <c r="V30" s="590" t="s">
        <v>448</v>
      </c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287</v>
      </c>
    </row>
    <row r="31" spans="1:37" ht="15" customHeight="1" x14ac:dyDescent="0.2">
      <c r="A31" s="332">
        <v>1</v>
      </c>
      <c r="B31" s="332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592"/>
      <c r="M31" s="593"/>
      <c r="N31" s="593"/>
      <c r="O31" s="593"/>
      <c r="P31" s="593"/>
      <c r="Q31" s="593"/>
      <c r="R31" s="593"/>
      <c r="S31" s="593"/>
      <c r="T31" s="593"/>
      <c r="U31" s="594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/>
    </row>
    <row r="32" spans="1:37" ht="15" customHeight="1" x14ac:dyDescent="0.2">
      <c r="A32" s="332"/>
      <c r="B32" s="332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600"/>
      <c r="M32" s="601"/>
      <c r="N32" s="601"/>
      <c r="O32" s="601"/>
      <c r="P32" s="601"/>
      <c r="Q32" s="601"/>
      <c r="R32" s="601"/>
      <c r="S32" s="601"/>
      <c r="T32" s="601"/>
      <c r="U32" s="602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2"/>
      <c r="B33" s="332"/>
      <c r="C33" s="487">
        <v>11</v>
      </c>
      <c r="D33" s="494" t="str">
        <f>設定!F38</f>
        <v>金</v>
      </c>
      <c r="E33" s="306" t="s">
        <v>6</v>
      </c>
      <c r="F33" s="294">
        <v>5</v>
      </c>
      <c r="G33" s="135">
        <v>5</v>
      </c>
      <c r="H33" s="135">
        <v>5</v>
      </c>
      <c r="I33" s="135">
        <v>5</v>
      </c>
      <c r="J33" s="135">
        <v>5</v>
      </c>
      <c r="K33" s="281">
        <v>5</v>
      </c>
      <c r="L33" s="597" t="str">
        <f>AK33</f>
        <v>教育相談④【5校時　特別日課】</v>
      </c>
      <c r="M33" s="598"/>
      <c r="N33" s="598"/>
      <c r="O33" s="598"/>
      <c r="P33" s="598"/>
      <c r="Q33" s="598"/>
      <c r="R33" s="598"/>
      <c r="S33" s="598"/>
      <c r="T33" s="598"/>
      <c r="U33" s="599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  <c r="AG33" s="310"/>
      <c r="AH33" s="311"/>
      <c r="AI33" s="71"/>
      <c r="AJ33" s="710">
        <v>11</v>
      </c>
      <c r="AK33" s="136" t="s">
        <v>288</v>
      </c>
    </row>
    <row r="34" spans="1:37" ht="15" customHeight="1" x14ac:dyDescent="0.2">
      <c r="A34" s="332">
        <v>1</v>
      </c>
      <c r="B34" s="332"/>
      <c r="C34" s="487"/>
      <c r="D34" s="494"/>
      <c r="E34" s="330" t="s">
        <v>7</v>
      </c>
      <c r="F34" s="294"/>
      <c r="G34" s="135"/>
      <c r="H34" s="135"/>
      <c r="I34" s="135"/>
      <c r="J34" s="135"/>
      <c r="K34" s="281"/>
      <c r="L34" s="592"/>
      <c r="M34" s="593"/>
      <c r="N34" s="593"/>
      <c r="O34" s="593"/>
      <c r="P34" s="593"/>
      <c r="Q34" s="593"/>
      <c r="R34" s="593"/>
      <c r="S34" s="593"/>
      <c r="T34" s="593"/>
      <c r="U34" s="594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1"/>
      <c r="AG34" s="595"/>
      <c r="AH34" s="596"/>
      <c r="AI34" s="71"/>
      <c r="AJ34" s="711"/>
      <c r="AK34" s="128"/>
    </row>
    <row r="35" spans="1:37" ht="15" customHeight="1" x14ac:dyDescent="0.2">
      <c r="A35" s="332"/>
      <c r="B35" s="332"/>
      <c r="C35" s="487"/>
      <c r="D35" s="494"/>
      <c r="E35" s="308" t="s">
        <v>8</v>
      </c>
      <c r="F35" s="294"/>
      <c r="G35" s="135"/>
      <c r="H35" s="135"/>
      <c r="I35" s="135"/>
      <c r="J35" s="135"/>
      <c r="K35" s="281"/>
      <c r="L35" s="600"/>
      <c r="M35" s="601"/>
      <c r="N35" s="601"/>
      <c r="O35" s="601"/>
      <c r="P35" s="601"/>
      <c r="Q35" s="601"/>
      <c r="R35" s="601"/>
      <c r="S35" s="601"/>
      <c r="T35" s="601"/>
      <c r="U35" s="602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1"/>
      <c r="AG35" s="603"/>
      <c r="AH35" s="604"/>
      <c r="AI35" s="71"/>
      <c r="AJ35" s="712"/>
      <c r="AK35" s="312"/>
    </row>
    <row r="36" spans="1:37" ht="15" customHeight="1" x14ac:dyDescent="0.2">
      <c r="A36" s="332"/>
      <c r="B36" s="332"/>
      <c r="C36" s="605">
        <v>12</v>
      </c>
      <c r="D36" s="606" t="str">
        <f>設定!F41</f>
        <v>土</v>
      </c>
      <c r="E36" s="398" t="s">
        <v>6</v>
      </c>
      <c r="F36" s="391"/>
      <c r="G36" s="392"/>
      <c r="H36" s="392"/>
      <c r="I36" s="392"/>
      <c r="J36" s="392"/>
      <c r="K36" s="449"/>
      <c r="L36" s="607"/>
      <c r="M36" s="608"/>
      <c r="N36" s="608"/>
      <c r="O36" s="608"/>
      <c r="P36" s="608"/>
      <c r="Q36" s="608"/>
      <c r="R36" s="608"/>
      <c r="S36" s="608"/>
      <c r="T36" s="608"/>
      <c r="U36" s="609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1"/>
      <c r="AG36" s="394"/>
      <c r="AH36" s="399"/>
      <c r="AI36" s="71"/>
      <c r="AJ36" s="710">
        <v>12</v>
      </c>
      <c r="AK36" s="136"/>
    </row>
    <row r="37" spans="1:37" ht="15" customHeight="1" x14ac:dyDescent="0.2">
      <c r="A37" s="332"/>
      <c r="B37" s="332"/>
      <c r="C37" s="605"/>
      <c r="D37" s="606"/>
      <c r="E37" s="404" t="s">
        <v>7</v>
      </c>
      <c r="F37" s="391"/>
      <c r="G37" s="392"/>
      <c r="H37" s="392"/>
      <c r="I37" s="392"/>
      <c r="J37" s="392"/>
      <c r="K37" s="449"/>
      <c r="L37" s="612"/>
      <c r="M37" s="613"/>
      <c r="N37" s="613"/>
      <c r="O37" s="613"/>
      <c r="P37" s="613"/>
      <c r="Q37" s="613"/>
      <c r="R37" s="613"/>
      <c r="S37" s="613"/>
      <c r="T37" s="613"/>
      <c r="U37" s="614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1"/>
      <c r="AG37" s="615"/>
      <c r="AH37" s="616"/>
      <c r="AI37" s="71"/>
      <c r="AJ37" s="711"/>
      <c r="AK37" s="128"/>
    </row>
    <row r="38" spans="1:37" ht="15" customHeight="1" x14ac:dyDescent="0.2">
      <c r="A38" s="332"/>
      <c r="B38" s="332"/>
      <c r="C38" s="605"/>
      <c r="D38" s="606"/>
      <c r="E38" s="405" t="s">
        <v>8</v>
      </c>
      <c r="F38" s="391"/>
      <c r="G38" s="392"/>
      <c r="H38" s="392"/>
      <c r="I38" s="392"/>
      <c r="J38" s="392"/>
      <c r="K38" s="449"/>
      <c r="L38" s="617"/>
      <c r="M38" s="618"/>
      <c r="N38" s="618"/>
      <c r="O38" s="618"/>
      <c r="P38" s="618"/>
      <c r="Q38" s="618"/>
      <c r="R38" s="618"/>
      <c r="S38" s="618"/>
      <c r="T38" s="618"/>
      <c r="U38" s="619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1"/>
      <c r="AG38" s="620"/>
      <c r="AH38" s="621"/>
      <c r="AI38" s="71"/>
      <c r="AJ38" s="712"/>
      <c r="AK38" s="312"/>
    </row>
    <row r="39" spans="1:37" ht="15" customHeight="1" x14ac:dyDescent="0.2">
      <c r="A39" s="332"/>
      <c r="B39" s="332"/>
      <c r="C39" s="605">
        <v>13</v>
      </c>
      <c r="D39" s="606" t="str">
        <f>設定!F44</f>
        <v>日</v>
      </c>
      <c r="E39" s="398" t="s">
        <v>6</v>
      </c>
      <c r="F39" s="391"/>
      <c r="G39" s="392"/>
      <c r="H39" s="392"/>
      <c r="I39" s="392"/>
      <c r="J39" s="392"/>
      <c r="K39" s="449"/>
      <c r="L39" s="607"/>
      <c r="M39" s="608"/>
      <c r="N39" s="608"/>
      <c r="O39" s="608"/>
      <c r="P39" s="608"/>
      <c r="Q39" s="608"/>
      <c r="R39" s="608"/>
      <c r="S39" s="608"/>
      <c r="T39" s="608"/>
      <c r="U39" s="609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1"/>
      <c r="AG39" s="394"/>
      <c r="AH39" s="399"/>
      <c r="AI39" s="71"/>
      <c r="AJ39" s="710">
        <v>13</v>
      </c>
      <c r="AK39" s="136"/>
    </row>
    <row r="40" spans="1:37" ht="15" customHeight="1" x14ac:dyDescent="0.2">
      <c r="A40" s="332"/>
      <c r="B40" s="332"/>
      <c r="C40" s="605"/>
      <c r="D40" s="606"/>
      <c r="E40" s="404" t="s">
        <v>7</v>
      </c>
      <c r="F40" s="391"/>
      <c r="G40" s="392"/>
      <c r="H40" s="392"/>
      <c r="I40" s="392"/>
      <c r="J40" s="392"/>
      <c r="K40" s="449"/>
      <c r="L40" s="612"/>
      <c r="M40" s="613"/>
      <c r="N40" s="613"/>
      <c r="O40" s="613"/>
      <c r="P40" s="613"/>
      <c r="Q40" s="613"/>
      <c r="R40" s="613"/>
      <c r="S40" s="613"/>
      <c r="T40" s="613"/>
      <c r="U40" s="614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1"/>
      <c r="AG40" s="615"/>
      <c r="AH40" s="616"/>
      <c r="AI40" s="71"/>
      <c r="AJ40" s="711"/>
      <c r="AK40" s="128"/>
    </row>
    <row r="41" spans="1:37" ht="15" customHeight="1" x14ac:dyDescent="0.2">
      <c r="A41" s="332"/>
      <c r="B41" s="332"/>
      <c r="C41" s="605"/>
      <c r="D41" s="606"/>
      <c r="E41" s="405" t="s">
        <v>8</v>
      </c>
      <c r="F41" s="391"/>
      <c r="G41" s="392"/>
      <c r="H41" s="392"/>
      <c r="I41" s="392"/>
      <c r="J41" s="392"/>
      <c r="K41" s="449"/>
      <c r="L41" s="617"/>
      <c r="M41" s="618"/>
      <c r="N41" s="618"/>
      <c r="O41" s="618"/>
      <c r="P41" s="618"/>
      <c r="Q41" s="618"/>
      <c r="R41" s="618"/>
      <c r="S41" s="618"/>
      <c r="T41" s="618"/>
      <c r="U41" s="619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1"/>
      <c r="AG41" s="620"/>
      <c r="AH41" s="621"/>
      <c r="AI41" s="71"/>
      <c r="AJ41" s="712"/>
      <c r="AK41" s="312"/>
    </row>
    <row r="42" spans="1:37" ht="15" customHeight="1" x14ac:dyDescent="0.2">
      <c r="A42" s="332"/>
      <c r="B42" s="332"/>
      <c r="C42" s="487">
        <v>14</v>
      </c>
      <c r="D42" s="494" t="str">
        <f>設定!F47</f>
        <v>月</v>
      </c>
      <c r="E42" s="306" t="s">
        <v>6</v>
      </c>
      <c r="F42" s="294">
        <v>5</v>
      </c>
      <c r="G42" s="135">
        <v>5</v>
      </c>
      <c r="H42" s="135">
        <v>6</v>
      </c>
      <c r="I42" s="135">
        <v>6</v>
      </c>
      <c r="J42" s="135">
        <v>6</v>
      </c>
      <c r="K42" s="281">
        <v>6</v>
      </c>
      <c r="L42" s="597" t="str">
        <f>AK42</f>
        <v>成績処理週間【特別日課】</v>
      </c>
      <c r="M42" s="598"/>
      <c r="N42" s="598"/>
      <c r="O42" s="598"/>
      <c r="P42" s="598"/>
      <c r="Q42" s="598"/>
      <c r="R42" s="598"/>
      <c r="S42" s="598"/>
      <c r="T42" s="598"/>
      <c r="U42" s="599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 t="s">
        <v>429</v>
      </c>
    </row>
    <row r="43" spans="1:37" ht="15" customHeight="1" x14ac:dyDescent="0.2">
      <c r="A43" s="332">
        <v>1</v>
      </c>
      <c r="B43" s="332"/>
      <c r="C43" s="487"/>
      <c r="D43" s="494"/>
      <c r="E43" s="330" t="s">
        <v>7</v>
      </c>
      <c r="F43" s="294"/>
      <c r="G43" s="135"/>
      <c r="H43" s="135"/>
      <c r="I43" s="135"/>
      <c r="J43" s="135"/>
      <c r="K43" s="281"/>
      <c r="L43" s="592"/>
      <c r="M43" s="593"/>
      <c r="N43" s="593"/>
      <c r="O43" s="593"/>
      <c r="P43" s="593"/>
      <c r="Q43" s="593"/>
      <c r="R43" s="593"/>
      <c r="S43" s="593"/>
      <c r="T43" s="593"/>
      <c r="U43" s="594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/>
    </row>
    <row r="44" spans="1:37" ht="15" customHeight="1" x14ac:dyDescent="0.2">
      <c r="A44" s="332"/>
      <c r="B44" s="332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600"/>
      <c r="M44" s="601"/>
      <c r="N44" s="601"/>
      <c r="O44" s="601"/>
      <c r="P44" s="601"/>
      <c r="Q44" s="601"/>
      <c r="R44" s="601"/>
      <c r="S44" s="601"/>
      <c r="T44" s="601"/>
      <c r="U44" s="602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</row>
    <row r="45" spans="1:37" ht="15" customHeight="1" x14ac:dyDescent="0.2">
      <c r="A45" s="332"/>
      <c r="B45" s="332"/>
      <c r="C45" s="487">
        <v>15</v>
      </c>
      <c r="D45" s="494" t="str">
        <f>設定!F50</f>
        <v>火</v>
      </c>
      <c r="E45" s="306" t="s">
        <v>6</v>
      </c>
      <c r="F45" s="294">
        <v>5</v>
      </c>
      <c r="G45" s="135">
        <v>5</v>
      </c>
      <c r="H45" s="135">
        <v>5</v>
      </c>
      <c r="I45" s="135">
        <v>6</v>
      </c>
      <c r="J45" s="135">
        <v>6</v>
      </c>
      <c r="K45" s="281">
        <v>6</v>
      </c>
      <c r="L45" s="597" t="str">
        <f>AK45</f>
        <v>学級の日【あんしんアンケート】</v>
      </c>
      <c r="M45" s="598"/>
      <c r="N45" s="598"/>
      <c r="O45" s="598"/>
      <c r="P45" s="598"/>
      <c r="Q45" s="598"/>
      <c r="R45" s="598"/>
      <c r="S45" s="598"/>
      <c r="T45" s="598"/>
      <c r="U45" s="599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 t="s">
        <v>284</v>
      </c>
    </row>
    <row r="46" spans="1:37" ht="15" customHeight="1" x14ac:dyDescent="0.2">
      <c r="A46" s="332">
        <v>1</v>
      </c>
      <c r="B46" s="332"/>
      <c r="C46" s="487"/>
      <c r="D46" s="494"/>
      <c r="E46" s="330" t="s">
        <v>7</v>
      </c>
      <c r="F46" s="294"/>
      <c r="G46" s="135"/>
      <c r="H46" s="135"/>
      <c r="I46" s="135"/>
      <c r="J46" s="135"/>
      <c r="K46" s="281"/>
      <c r="L46" s="592" t="str">
        <f>AK46</f>
        <v>成績処理週間【特別日課】</v>
      </c>
      <c r="M46" s="593"/>
      <c r="N46" s="593"/>
      <c r="O46" s="593"/>
      <c r="P46" s="593"/>
      <c r="Q46" s="593"/>
      <c r="R46" s="593"/>
      <c r="S46" s="593"/>
      <c r="T46" s="593"/>
      <c r="U46" s="594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 t="s">
        <v>428</v>
      </c>
    </row>
    <row r="47" spans="1:37" ht="15" customHeight="1" x14ac:dyDescent="0.2">
      <c r="A47" s="332"/>
      <c r="B47" s="332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600"/>
      <c r="M47" s="601"/>
      <c r="N47" s="601"/>
      <c r="O47" s="601"/>
      <c r="P47" s="601"/>
      <c r="Q47" s="601"/>
      <c r="R47" s="601"/>
      <c r="S47" s="601"/>
      <c r="T47" s="601"/>
      <c r="U47" s="602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設定!F53</f>
        <v>水</v>
      </c>
      <c r="E48" s="306" t="s">
        <v>6</v>
      </c>
      <c r="F48" s="294">
        <v>5</v>
      </c>
      <c r="G48" s="135">
        <v>5</v>
      </c>
      <c r="H48" s="135">
        <v>5</v>
      </c>
      <c r="I48" s="135">
        <v>5</v>
      </c>
      <c r="J48" s="135">
        <v>5</v>
      </c>
      <c r="K48" s="281">
        <v>5</v>
      </c>
      <c r="L48" s="597" t="str">
        <f>AK48</f>
        <v>成績処理週間【特別日課】</v>
      </c>
      <c r="M48" s="598"/>
      <c r="N48" s="598"/>
      <c r="O48" s="598"/>
      <c r="P48" s="598"/>
      <c r="Q48" s="598"/>
      <c r="R48" s="598"/>
      <c r="S48" s="598"/>
      <c r="T48" s="598"/>
      <c r="U48" s="599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 t="s">
        <v>429</v>
      </c>
    </row>
    <row r="49" spans="1:46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592" t="str">
        <f>AK49</f>
        <v>委員会活動（６校時）</v>
      </c>
      <c r="M49" s="593"/>
      <c r="N49" s="593"/>
      <c r="O49" s="593"/>
      <c r="P49" s="593"/>
      <c r="Q49" s="593"/>
      <c r="R49" s="593"/>
      <c r="S49" s="593"/>
      <c r="T49" s="593"/>
      <c r="U49" s="594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 t="s">
        <v>425</v>
      </c>
    </row>
    <row r="50" spans="1:46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600"/>
      <c r="M50" s="601"/>
      <c r="N50" s="601"/>
      <c r="O50" s="601"/>
      <c r="P50" s="601"/>
      <c r="Q50" s="601"/>
      <c r="R50" s="601"/>
      <c r="S50" s="601"/>
      <c r="T50" s="601"/>
      <c r="U50" s="602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46" ht="15" customHeight="1" x14ac:dyDescent="0.2">
      <c r="A51" s="332"/>
      <c r="B51" s="332"/>
      <c r="C51" s="487">
        <v>17</v>
      </c>
      <c r="D51" s="494" t="str">
        <f>設定!F56</f>
        <v>木</v>
      </c>
      <c r="E51" s="306" t="s">
        <v>6</v>
      </c>
      <c r="F51" s="294">
        <v>5</v>
      </c>
      <c r="G51" s="135">
        <v>6</v>
      </c>
      <c r="H51" s="135">
        <v>6</v>
      </c>
      <c r="I51" s="135">
        <v>6</v>
      </c>
      <c r="J51" s="135">
        <v>6</v>
      </c>
      <c r="K51" s="281">
        <v>6</v>
      </c>
      <c r="L51" s="669" t="str">
        <f>AK51</f>
        <v>成績処理週間【特別日課】</v>
      </c>
      <c r="M51" s="670"/>
      <c r="N51" s="670"/>
      <c r="O51" s="670"/>
      <c r="P51" s="670"/>
      <c r="Q51" s="670"/>
      <c r="R51" s="670"/>
      <c r="S51" s="670"/>
      <c r="T51" s="670"/>
      <c r="U51" s="671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429</v>
      </c>
    </row>
    <row r="52" spans="1:46" ht="15" customHeight="1" x14ac:dyDescent="0.2">
      <c r="A52" s="332">
        <v>1</v>
      </c>
      <c r="B52" s="332"/>
      <c r="C52" s="487"/>
      <c r="D52" s="494"/>
      <c r="E52" s="330" t="s">
        <v>7</v>
      </c>
      <c r="F52" s="294"/>
      <c r="G52" s="135"/>
      <c r="H52" s="135"/>
      <c r="I52" s="135"/>
      <c r="J52" s="135"/>
      <c r="K52" s="281"/>
      <c r="L52" s="592"/>
      <c r="M52" s="593"/>
      <c r="N52" s="593"/>
      <c r="O52" s="593"/>
      <c r="P52" s="593"/>
      <c r="Q52" s="593"/>
      <c r="R52" s="593"/>
      <c r="S52" s="593"/>
      <c r="T52" s="593"/>
      <c r="U52" s="594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/>
    </row>
    <row r="53" spans="1:46" ht="15" customHeight="1" thickBot="1" x14ac:dyDescent="0.25">
      <c r="A53" s="332"/>
      <c r="B53" s="332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638"/>
      <c r="M53" s="639"/>
      <c r="N53" s="639"/>
      <c r="O53" s="639"/>
      <c r="P53" s="639"/>
      <c r="Q53" s="639"/>
      <c r="R53" s="639"/>
      <c r="S53" s="639"/>
      <c r="T53" s="639"/>
      <c r="U53" s="640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46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46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74"/>
      <c r="M55" s="101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7</v>
      </c>
      <c r="AH55" s="103" t="s">
        <v>43</v>
      </c>
      <c r="AI55" s="73"/>
      <c r="AJ55" s="73"/>
      <c r="AK55" s="73"/>
    </row>
    <row r="56" spans="1:46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644" t="s">
        <v>34</v>
      </c>
      <c r="M56" s="645"/>
      <c r="N56" s="645"/>
      <c r="O56" s="645"/>
      <c r="P56" s="645"/>
      <c r="Q56" s="645"/>
      <c r="R56" s="645"/>
      <c r="S56" s="645"/>
      <c r="T56" s="645"/>
      <c r="U56" s="646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46" ht="15" customHeight="1" x14ac:dyDescent="0.2">
      <c r="A57" s="332"/>
      <c r="B57" s="332"/>
      <c r="C57" s="834">
        <v>18</v>
      </c>
      <c r="D57" s="836" t="str">
        <f>設定!F59</f>
        <v>金</v>
      </c>
      <c r="E57" s="322" t="s">
        <v>6</v>
      </c>
      <c r="F57" s="132">
        <v>4</v>
      </c>
      <c r="G57" s="133">
        <v>4</v>
      </c>
      <c r="H57" s="133">
        <v>4</v>
      </c>
      <c r="I57" s="133">
        <v>4</v>
      </c>
      <c r="J57" s="133">
        <v>4</v>
      </c>
      <c r="K57" s="134">
        <v>4</v>
      </c>
      <c r="L57" s="585" t="str">
        <f>AK57</f>
        <v>1学期終業式【表彰も含む】※儀式①</v>
      </c>
      <c r="M57" s="654"/>
      <c r="N57" s="654"/>
      <c r="O57" s="654"/>
      <c r="P57" s="654"/>
      <c r="Q57" s="654"/>
      <c r="R57" s="654"/>
      <c r="S57" s="654"/>
      <c r="T57" s="654"/>
      <c r="U57" s="655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 t="s">
        <v>406</v>
      </c>
    </row>
    <row r="58" spans="1:46" ht="15" customHeight="1" x14ac:dyDescent="0.2">
      <c r="A58" s="332">
        <v>1</v>
      </c>
      <c r="B58" s="332"/>
      <c r="C58" s="650"/>
      <c r="D58" s="739"/>
      <c r="E58" s="324" t="s">
        <v>7</v>
      </c>
      <c r="F58" s="294">
        <v>1</v>
      </c>
      <c r="G58" s="135">
        <v>1</v>
      </c>
      <c r="H58" s="135">
        <v>1</v>
      </c>
      <c r="I58" s="135">
        <v>1</v>
      </c>
      <c r="J58" s="135">
        <v>1</v>
      </c>
      <c r="K58" s="281">
        <v>1</v>
      </c>
      <c r="L58" s="592"/>
      <c r="M58" s="593"/>
      <c r="N58" s="593"/>
      <c r="O58" s="593"/>
      <c r="P58" s="593"/>
      <c r="Q58" s="593"/>
      <c r="R58" s="593"/>
      <c r="S58" s="593"/>
      <c r="T58" s="593"/>
      <c r="U58" s="594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/>
    </row>
    <row r="59" spans="1:46" ht="15" customHeight="1" thickBot="1" x14ac:dyDescent="0.25">
      <c r="A59" s="332"/>
      <c r="B59" s="332"/>
      <c r="C59" s="835"/>
      <c r="D59" s="837"/>
      <c r="E59" s="331" t="s">
        <v>8</v>
      </c>
      <c r="F59" s="315"/>
      <c r="G59" s="316"/>
      <c r="H59" s="316"/>
      <c r="I59" s="316"/>
      <c r="J59" s="316"/>
      <c r="K59" s="388"/>
      <c r="L59" s="840"/>
      <c r="M59" s="841"/>
      <c r="N59" s="841"/>
      <c r="O59" s="841"/>
      <c r="P59" s="841"/>
      <c r="Q59" s="841"/>
      <c r="R59" s="841"/>
      <c r="S59" s="841"/>
      <c r="T59" s="841"/>
      <c r="U59" s="842"/>
      <c r="V59" s="838"/>
      <c r="W59" s="838"/>
      <c r="X59" s="838"/>
      <c r="Y59" s="838"/>
      <c r="Z59" s="838"/>
      <c r="AA59" s="838"/>
      <c r="AB59" s="838"/>
      <c r="AC59" s="838"/>
      <c r="AD59" s="838"/>
      <c r="AE59" s="838"/>
      <c r="AF59" s="839"/>
      <c r="AG59" s="843"/>
      <c r="AH59" s="844"/>
      <c r="AI59" s="71"/>
      <c r="AJ59" s="712"/>
      <c r="AK59" s="312"/>
    </row>
    <row r="60" spans="1:46" ht="15" customHeight="1" thickTop="1" x14ac:dyDescent="0.2">
      <c r="A60" s="332"/>
      <c r="B60" s="332"/>
      <c r="C60" s="658">
        <v>19</v>
      </c>
      <c r="D60" s="732" t="str">
        <f>設定!F62</f>
        <v>土</v>
      </c>
      <c r="E60" s="411" t="s">
        <v>6</v>
      </c>
      <c r="F60" s="401"/>
      <c r="G60" s="402"/>
      <c r="H60" s="402"/>
      <c r="I60" s="402"/>
      <c r="J60" s="402"/>
      <c r="K60" s="403"/>
      <c r="L60" s="612" t="str">
        <f>AK60</f>
        <v>夏季休業日：7/19～8/28</v>
      </c>
      <c r="M60" s="613"/>
      <c r="N60" s="613"/>
      <c r="O60" s="613"/>
      <c r="P60" s="613"/>
      <c r="Q60" s="613"/>
      <c r="R60" s="613"/>
      <c r="S60" s="613"/>
      <c r="T60" s="613"/>
      <c r="U60" s="614"/>
      <c r="V60" s="737"/>
      <c r="W60" s="737"/>
      <c r="X60" s="737"/>
      <c r="Y60" s="737"/>
      <c r="Z60" s="737"/>
      <c r="AA60" s="737"/>
      <c r="AB60" s="737"/>
      <c r="AC60" s="737"/>
      <c r="AD60" s="737"/>
      <c r="AE60" s="737"/>
      <c r="AF60" s="738"/>
      <c r="AG60" s="394"/>
      <c r="AH60" s="395"/>
      <c r="AI60" s="71"/>
      <c r="AJ60" s="710">
        <v>19</v>
      </c>
      <c r="AK60" s="136" t="s">
        <v>431</v>
      </c>
    </row>
    <row r="61" spans="1:46" ht="15" customHeight="1" x14ac:dyDescent="0.2">
      <c r="A61" s="332"/>
      <c r="B61" s="332"/>
      <c r="C61" s="658"/>
      <c r="D61" s="732"/>
      <c r="E61" s="396" t="s">
        <v>7</v>
      </c>
      <c r="F61" s="391"/>
      <c r="G61" s="392"/>
      <c r="H61" s="392"/>
      <c r="I61" s="392"/>
      <c r="J61" s="392"/>
      <c r="K61" s="393"/>
      <c r="L61" s="612" t="str">
        <f>AK61</f>
        <v>第３土曜日「おきなわ地域教育の日」</v>
      </c>
      <c r="M61" s="662"/>
      <c r="N61" s="662"/>
      <c r="O61" s="662"/>
      <c r="P61" s="662"/>
      <c r="Q61" s="662"/>
      <c r="R61" s="662"/>
      <c r="S61" s="662"/>
      <c r="T61" s="662"/>
      <c r="U61" s="614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1"/>
      <c r="AG61" s="615"/>
      <c r="AH61" s="616"/>
      <c r="AI61" s="71"/>
      <c r="AJ61" s="711"/>
      <c r="AK61" s="128" t="s">
        <v>282</v>
      </c>
    </row>
    <row r="62" spans="1:46" ht="15" customHeight="1" x14ac:dyDescent="0.2">
      <c r="A62" s="332"/>
      <c r="B62" s="332"/>
      <c r="C62" s="659"/>
      <c r="D62" s="733"/>
      <c r="E62" s="397" t="s">
        <v>8</v>
      </c>
      <c r="F62" s="391"/>
      <c r="G62" s="392"/>
      <c r="H62" s="392"/>
      <c r="I62" s="392"/>
      <c r="J62" s="392"/>
      <c r="K62" s="393"/>
      <c r="L62" s="617"/>
      <c r="M62" s="618"/>
      <c r="N62" s="618"/>
      <c r="O62" s="618"/>
      <c r="P62" s="618"/>
      <c r="Q62" s="618"/>
      <c r="R62" s="618"/>
      <c r="S62" s="618"/>
      <c r="T62" s="618"/>
      <c r="U62" s="619"/>
      <c r="V62" s="845"/>
      <c r="W62" s="845"/>
      <c r="X62" s="845"/>
      <c r="Y62" s="845"/>
      <c r="Z62" s="845"/>
      <c r="AA62" s="845"/>
      <c r="AB62" s="845"/>
      <c r="AC62" s="845"/>
      <c r="AD62" s="845"/>
      <c r="AE62" s="845"/>
      <c r="AF62" s="846"/>
      <c r="AG62" s="615"/>
      <c r="AH62" s="616"/>
      <c r="AI62" s="71"/>
      <c r="AJ62" s="711"/>
      <c r="AK62" s="128"/>
      <c r="AL62" s="422"/>
    </row>
    <row r="63" spans="1:46" ht="15" customHeight="1" x14ac:dyDescent="0.2">
      <c r="A63" s="332"/>
      <c r="B63" s="332"/>
      <c r="C63" s="657">
        <v>20</v>
      </c>
      <c r="D63" s="847" t="str">
        <f>設定!F65</f>
        <v>日</v>
      </c>
      <c r="E63" s="390" t="s">
        <v>6</v>
      </c>
      <c r="F63" s="391"/>
      <c r="G63" s="392"/>
      <c r="H63" s="392"/>
      <c r="I63" s="392"/>
      <c r="J63" s="392"/>
      <c r="K63" s="393"/>
      <c r="L63" s="607" t="str">
        <f>AK63</f>
        <v>第３日曜日「家庭の日・ファミリー読書」</v>
      </c>
      <c r="M63" s="667"/>
      <c r="N63" s="667"/>
      <c r="O63" s="667"/>
      <c r="P63" s="667"/>
      <c r="Q63" s="667"/>
      <c r="R63" s="667"/>
      <c r="S63" s="667"/>
      <c r="T63" s="667"/>
      <c r="U63" s="668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1"/>
      <c r="AG63" s="421"/>
      <c r="AH63" s="404"/>
      <c r="AI63" s="420"/>
      <c r="AJ63" s="710">
        <v>20</v>
      </c>
      <c r="AK63" s="136" t="s">
        <v>432</v>
      </c>
      <c r="AL63" s="422"/>
      <c r="AM63" s="40"/>
      <c r="AN63" s="40"/>
      <c r="AO63" s="40"/>
      <c r="AP63" s="40"/>
      <c r="AQ63" s="40"/>
      <c r="AR63" s="40"/>
      <c r="AS63" s="40"/>
      <c r="AT63" s="40"/>
    </row>
    <row r="64" spans="1:46" ht="15" customHeight="1" x14ac:dyDescent="0.2">
      <c r="A64" s="332"/>
      <c r="B64" s="332"/>
      <c r="C64" s="658"/>
      <c r="D64" s="732"/>
      <c r="E64" s="396" t="s">
        <v>7</v>
      </c>
      <c r="F64" s="391"/>
      <c r="G64" s="392"/>
      <c r="H64" s="392"/>
      <c r="I64" s="392"/>
      <c r="J64" s="392"/>
      <c r="K64" s="393"/>
      <c r="L64" s="612"/>
      <c r="M64" s="613"/>
      <c r="N64" s="613"/>
      <c r="O64" s="613"/>
      <c r="P64" s="613"/>
      <c r="Q64" s="613"/>
      <c r="R64" s="613"/>
      <c r="S64" s="613"/>
      <c r="T64" s="613"/>
      <c r="U64" s="614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1"/>
      <c r="AG64" s="615"/>
      <c r="AH64" s="616"/>
      <c r="AI64" s="378"/>
      <c r="AJ64" s="711"/>
      <c r="AK64" s="128"/>
      <c r="AL64" s="40"/>
      <c r="AM64" s="40"/>
      <c r="AN64" s="40"/>
      <c r="AO64" s="40"/>
      <c r="AP64" s="40"/>
      <c r="AQ64" s="40"/>
      <c r="AR64" s="40"/>
      <c r="AS64" s="40"/>
      <c r="AT64" s="40"/>
    </row>
    <row r="65" spans="1:46" ht="15" customHeight="1" x14ac:dyDescent="0.2">
      <c r="A65" s="332"/>
      <c r="B65" s="332"/>
      <c r="C65" s="659"/>
      <c r="D65" s="733"/>
      <c r="E65" s="397" t="s">
        <v>8</v>
      </c>
      <c r="F65" s="391"/>
      <c r="G65" s="392"/>
      <c r="H65" s="392"/>
      <c r="I65" s="392"/>
      <c r="J65" s="392"/>
      <c r="K65" s="393"/>
      <c r="L65" s="617"/>
      <c r="M65" s="618"/>
      <c r="N65" s="618"/>
      <c r="O65" s="618"/>
      <c r="P65" s="618"/>
      <c r="Q65" s="618"/>
      <c r="R65" s="618"/>
      <c r="S65" s="618"/>
      <c r="T65" s="618"/>
      <c r="U65" s="619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1"/>
      <c r="AG65" s="620"/>
      <c r="AH65" s="621"/>
      <c r="AI65" s="378"/>
      <c r="AJ65" s="712"/>
      <c r="AK65" s="312"/>
      <c r="AL65" s="40"/>
      <c r="AM65" s="40"/>
      <c r="AN65" s="40"/>
      <c r="AO65" s="40"/>
      <c r="AP65" s="40"/>
      <c r="AQ65" s="40"/>
      <c r="AR65" s="40"/>
      <c r="AS65" s="40"/>
      <c r="AT65" s="40"/>
    </row>
    <row r="66" spans="1:46" ht="15" customHeight="1" x14ac:dyDescent="0.2">
      <c r="A66" s="332"/>
      <c r="B66" s="332"/>
      <c r="C66" s="658">
        <v>21</v>
      </c>
      <c r="D66" s="732" t="str">
        <f>設定!F68</f>
        <v>月</v>
      </c>
      <c r="E66" s="411" t="s">
        <v>6</v>
      </c>
      <c r="F66" s="401"/>
      <c r="G66" s="402"/>
      <c r="H66" s="402"/>
      <c r="I66" s="402"/>
      <c r="J66" s="402"/>
      <c r="K66" s="403"/>
      <c r="L66" s="612" t="str">
        <f>AK66</f>
        <v>海の日</v>
      </c>
      <c r="M66" s="613"/>
      <c r="N66" s="613"/>
      <c r="O66" s="613"/>
      <c r="P66" s="613"/>
      <c r="Q66" s="613"/>
      <c r="R66" s="613"/>
      <c r="S66" s="613"/>
      <c r="T66" s="613"/>
      <c r="U66" s="614"/>
      <c r="V66" s="737"/>
      <c r="W66" s="737"/>
      <c r="X66" s="737"/>
      <c r="Y66" s="737"/>
      <c r="Z66" s="737"/>
      <c r="AA66" s="737"/>
      <c r="AB66" s="737"/>
      <c r="AC66" s="737"/>
      <c r="AD66" s="737"/>
      <c r="AE66" s="737"/>
      <c r="AF66" s="738"/>
      <c r="AG66" s="394"/>
      <c r="AH66" s="395"/>
      <c r="AI66" s="378"/>
      <c r="AJ66" s="711">
        <v>21</v>
      </c>
      <c r="AK66" s="128" t="s">
        <v>196</v>
      </c>
      <c r="AL66" s="40"/>
      <c r="AM66" s="40"/>
      <c r="AN66" s="40"/>
      <c r="AO66" s="40"/>
      <c r="AP66" s="40"/>
      <c r="AQ66" s="40"/>
      <c r="AR66" s="40"/>
      <c r="AS66" s="40"/>
      <c r="AT66" s="40"/>
    </row>
    <row r="67" spans="1:46" ht="15" customHeight="1" x14ac:dyDescent="0.2">
      <c r="A67" s="332"/>
      <c r="B67" s="332"/>
      <c r="C67" s="658"/>
      <c r="D67" s="732"/>
      <c r="E67" s="396" t="s">
        <v>7</v>
      </c>
      <c r="F67" s="391"/>
      <c r="G67" s="392"/>
      <c r="H67" s="392"/>
      <c r="I67" s="392"/>
      <c r="J67" s="392"/>
      <c r="K67" s="393"/>
      <c r="L67" s="612"/>
      <c r="M67" s="662"/>
      <c r="N67" s="662"/>
      <c r="O67" s="662"/>
      <c r="P67" s="662"/>
      <c r="Q67" s="662"/>
      <c r="R67" s="662"/>
      <c r="S67" s="662"/>
      <c r="T67" s="662"/>
      <c r="U67" s="614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1"/>
      <c r="AG67" s="615"/>
      <c r="AH67" s="616"/>
      <c r="AI67" s="378"/>
      <c r="AJ67" s="711"/>
      <c r="AK67" s="128"/>
      <c r="AL67" s="40"/>
      <c r="AM67" s="40"/>
      <c r="AN67" s="40"/>
      <c r="AO67" s="40"/>
      <c r="AP67" s="40"/>
      <c r="AQ67" s="40"/>
      <c r="AR67" s="40"/>
      <c r="AS67" s="40"/>
      <c r="AT67" s="40"/>
    </row>
    <row r="68" spans="1:46" ht="15" customHeight="1" x14ac:dyDescent="0.2">
      <c r="A68" s="332"/>
      <c r="B68" s="332"/>
      <c r="C68" s="659"/>
      <c r="D68" s="733"/>
      <c r="E68" s="397" t="s">
        <v>8</v>
      </c>
      <c r="F68" s="391"/>
      <c r="G68" s="392"/>
      <c r="H68" s="392"/>
      <c r="I68" s="392"/>
      <c r="J68" s="392"/>
      <c r="K68" s="393"/>
      <c r="L68" s="617"/>
      <c r="M68" s="618"/>
      <c r="N68" s="618"/>
      <c r="O68" s="618"/>
      <c r="P68" s="618"/>
      <c r="Q68" s="618"/>
      <c r="R68" s="618"/>
      <c r="S68" s="618"/>
      <c r="T68" s="618"/>
      <c r="U68" s="619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1"/>
      <c r="AG68" s="620"/>
      <c r="AH68" s="621"/>
      <c r="AI68" s="379"/>
      <c r="AJ68" s="712"/>
      <c r="AK68" s="312"/>
      <c r="AL68" s="40"/>
      <c r="AM68" s="40"/>
      <c r="AN68" s="40"/>
      <c r="AO68" s="40"/>
      <c r="AP68" s="40"/>
      <c r="AQ68" s="40"/>
      <c r="AR68" s="40"/>
      <c r="AS68" s="40"/>
      <c r="AT68" s="40"/>
    </row>
    <row r="69" spans="1:46" ht="15" customHeight="1" x14ac:dyDescent="0.2">
      <c r="A69" s="332"/>
      <c r="B69" s="332"/>
      <c r="C69" s="663">
        <v>22</v>
      </c>
      <c r="D69" s="739" t="str">
        <f>設定!F71</f>
        <v>火</v>
      </c>
      <c r="E69" s="326" t="s">
        <v>6</v>
      </c>
      <c r="F69" s="294"/>
      <c r="G69" s="135"/>
      <c r="H69" s="135"/>
      <c r="I69" s="135"/>
      <c r="J69" s="135"/>
      <c r="K69" s="281"/>
      <c r="L69" s="632" t="str">
        <f>AK69</f>
        <v>職員会議</v>
      </c>
      <c r="M69" s="633"/>
      <c r="N69" s="633"/>
      <c r="O69" s="633"/>
      <c r="P69" s="633"/>
      <c r="Q69" s="633"/>
      <c r="R69" s="633"/>
      <c r="S69" s="633"/>
      <c r="T69" s="633"/>
      <c r="U69" s="634"/>
      <c r="V69" s="630"/>
      <c r="W69" s="630"/>
      <c r="X69" s="630"/>
      <c r="Y69" s="630"/>
      <c r="Z69" s="630"/>
      <c r="AA69" s="630"/>
      <c r="AB69" s="630"/>
      <c r="AC69" s="630"/>
      <c r="AD69" s="630"/>
      <c r="AE69" s="630"/>
      <c r="AF69" s="631"/>
      <c r="AG69" s="310"/>
      <c r="AH69" s="327"/>
      <c r="AI69" s="71"/>
      <c r="AJ69" s="711">
        <v>22</v>
      </c>
      <c r="AK69" s="128" t="s">
        <v>226</v>
      </c>
      <c r="AL69" s="422"/>
    </row>
    <row r="70" spans="1:46" ht="15" customHeight="1" x14ac:dyDescent="0.2">
      <c r="A70" s="332"/>
      <c r="B70" s="332"/>
      <c r="C70" s="650"/>
      <c r="D70" s="739"/>
      <c r="E70" s="324" t="s">
        <v>7</v>
      </c>
      <c r="F70" s="294"/>
      <c r="G70" s="135"/>
      <c r="H70" s="135"/>
      <c r="I70" s="135"/>
      <c r="J70" s="135"/>
      <c r="K70" s="281"/>
      <c r="L70" s="592"/>
      <c r="M70" s="656"/>
      <c r="N70" s="656"/>
      <c r="O70" s="656"/>
      <c r="P70" s="656"/>
      <c r="Q70" s="656"/>
      <c r="R70" s="656"/>
      <c r="S70" s="656"/>
      <c r="T70" s="656"/>
      <c r="U70" s="594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71"/>
      <c r="AJ70" s="711"/>
      <c r="AK70" s="128"/>
    </row>
    <row r="71" spans="1:46" ht="15" customHeight="1" x14ac:dyDescent="0.2">
      <c r="A71" s="332"/>
      <c r="B71" s="332"/>
      <c r="C71" s="651"/>
      <c r="D71" s="629"/>
      <c r="E71" s="325" t="s">
        <v>8</v>
      </c>
      <c r="F71" s="294"/>
      <c r="G71" s="135"/>
      <c r="H71" s="135"/>
      <c r="I71" s="135"/>
      <c r="J71" s="135"/>
      <c r="K71" s="281"/>
      <c r="L71" s="600"/>
      <c r="M71" s="601"/>
      <c r="N71" s="601"/>
      <c r="O71" s="601"/>
      <c r="P71" s="601"/>
      <c r="Q71" s="601"/>
      <c r="R71" s="601"/>
      <c r="S71" s="601"/>
      <c r="T71" s="601"/>
      <c r="U71" s="602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71"/>
      <c r="AJ71" s="712"/>
      <c r="AK71" s="312"/>
    </row>
    <row r="72" spans="1:46" ht="15" customHeight="1" x14ac:dyDescent="0.2">
      <c r="A72" s="332"/>
      <c r="B72" s="332"/>
      <c r="C72" s="663">
        <v>23</v>
      </c>
      <c r="D72" s="739" t="str">
        <f>設定!F74</f>
        <v>水</v>
      </c>
      <c r="E72" s="326" t="s">
        <v>6</v>
      </c>
      <c r="F72" s="294"/>
      <c r="G72" s="135"/>
      <c r="H72" s="135"/>
      <c r="I72" s="135"/>
      <c r="J72" s="135"/>
      <c r="K72" s="281"/>
      <c r="L72" s="597" t="str">
        <f>AK72</f>
        <v>個人面談①</v>
      </c>
      <c r="M72" s="670"/>
      <c r="N72" s="670"/>
      <c r="O72" s="670"/>
      <c r="P72" s="670"/>
      <c r="Q72" s="670"/>
      <c r="R72" s="670"/>
      <c r="S72" s="670"/>
      <c r="T72" s="670"/>
      <c r="U72" s="671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591"/>
      <c r="AG72" s="310"/>
      <c r="AH72" s="327"/>
      <c r="AI72" s="71"/>
      <c r="AJ72" s="710">
        <v>23</v>
      </c>
      <c r="AK72" s="136" t="s">
        <v>222</v>
      </c>
    </row>
    <row r="73" spans="1:46" ht="15" customHeight="1" x14ac:dyDescent="0.2">
      <c r="A73" s="332"/>
      <c r="B73" s="332"/>
      <c r="C73" s="650"/>
      <c r="D73" s="739"/>
      <c r="E73" s="324" t="s">
        <v>7</v>
      </c>
      <c r="F73" s="294"/>
      <c r="G73" s="135"/>
      <c r="H73" s="135"/>
      <c r="I73" s="135"/>
      <c r="J73" s="135"/>
      <c r="K73" s="281"/>
      <c r="L73" s="592" t="str">
        <f>AK73</f>
        <v>校内研（情報モラルセキュリティ）９：００～１０：３０</v>
      </c>
      <c r="M73" s="656"/>
      <c r="N73" s="656"/>
      <c r="O73" s="656"/>
      <c r="P73" s="656"/>
      <c r="Q73" s="656"/>
      <c r="R73" s="656"/>
      <c r="S73" s="656"/>
      <c r="T73" s="656"/>
      <c r="U73" s="594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1"/>
      <c r="AG73" s="595"/>
      <c r="AH73" s="596"/>
      <c r="AI73" s="71"/>
      <c r="AJ73" s="711"/>
      <c r="AK73" s="128" t="s">
        <v>486</v>
      </c>
    </row>
    <row r="74" spans="1:46" ht="15" customHeight="1" x14ac:dyDescent="0.2">
      <c r="A74" s="332"/>
      <c r="B74" s="332"/>
      <c r="C74" s="651"/>
      <c r="D74" s="629"/>
      <c r="E74" s="325" t="s">
        <v>8</v>
      </c>
      <c r="F74" s="294"/>
      <c r="G74" s="135"/>
      <c r="H74" s="135"/>
      <c r="I74" s="135"/>
      <c r="J74" s="135"/>
      <c r="K74" s="281"/>
      <c r="L74" s="600"/>
      <c r="M74" s="601"/>
      <c r="N74" s="601"/>
      <c r="O74" s="601"/>
      <c r="P74" s="601"/>
      <c r="Q74" s="601"/>
      <c r="R74" s="601"/>
      <c r="S74" s="601"/>
      <c r="T74" s="601"/>
      <c r="U74" s="602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1"/>
      <c r="AG74" s="603"/>
      <c r="AH74" s="604"/>
      <c r="AI74" s="71"/>
      <c r="AJ74" s="712"/>
      <c r="AK74" s="312"/>
    </row>
    <row r="75" spans="1:46" ht="15" customHeight="1" x14ac:dyDescent="0.2">
      <c r="A75" s="332"/>
      <c r="B75" s="332"/>
      <c r="C75" s="663">
        <v>24</v>
      </c>
      <c r="D75" s="739" t="str">
        <f>設定!F77</f>
        <v>木</v>
      </c>
      <c r="E75" s="326" t="s">
        <v>6</v>
      </c>
      <c r="F75" s="294"/>
      <c r="G75" s="135"/>
      <c r="H75" s="135"/>
      <c r="I75" s="135"/>
      <c r="J75" s="135"/>
      <c r="K75" s="281"/>
      <c r="L75" s="597" t="str">
        <f>AK75</f>
        <v>個人面談②</v>
      </c>
      <c r="M75" s="670"/>
      <c r="N75" s="670"/>
      <c r="O75" s="670"/>
      <c r="P75" s="670"/>
      <c r="Q75" s="670"/>
      <c r="R75" s="670"/>
      <c r="S75" s="670"/>
      <c r="T75" s="670"/>
      <c r="U75" s="671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136" t="s">
        <v>223</v>
      </c>
    </row>
    <row r="76" spans="1:46" ht="15" customHeight="1" x14ac:dyDescent="0.2">
      <c r="A76" s="332"/>
      <c r="B76" s="332"/>
      <c r="C76" s="650"/>
      <c r="D76" s="739"/>
      <c r="E76" s="324" t="s">
        <v>7</v>
      </c>
      <c r="F76" s="294"/>
      <c r="G76" s="135"/>
      <c r="H76" s="135"/>
      <c r="I76" s="135"/>
      <c r="J76" s="135"/>
      <c r="K76" s="281"/>
      <c r="L76" s="592"/>
      <c r="M76" s="656"/>
      <c r="N76" s="656"/>
      <c r="O76" s="656"/>
      <c r="P76" s="656"/>
      <c r="Q76" s="656"/>
      <c r="R76" s="656"/>
      <c r="S76" s="656"/>
      <c r="T76" s="656"/>
      <c r="U76" s="594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/>
    </row>
    <row r="77" spans="1:46" ht="15" customHeight="1" x14ac:dyDescent="0.2">
      <c r="A77" s="332"/>
      <c r="B77" s="332"/>
      <c r="C77" s="651"/>
      <c r="D77" s="629"/>
      <c r="E77" s="325" t="s">
        <v>8</v>
      </c>
      <c r="F77" s="294"/>
      <c r="G77" s="135"/>
      <c r="H77" s="135"/>
      <c r="I77" s="135"/>
      <c r="J77" s="135"/>
      <c r="K77" s="281"/>
      <c r="L77" s="600"/>
      <c r="M77" s="601"/>
      <c r="N77" s="601"/>
      <c r="O77" s="601"/>
      <c r="P77" s="601"/>
      <c r="Q77" s="601"/>
      <c r="R77" s="601"/>
      <c r="S77" s="601"/>
      <c r="T77" s="601"/>
      <c r="U77" s="602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/>
    </row>
    <row r="78" spans="1:46" ht="15" customHeight="1" x14ac:dyDescent="0.2">
      <c r="A78" s="332"/>
      <c r="B78" s="332"/>
      <c r="C78" s="663">
        <v>25</v>
      </c>
      <c r="D78" s="739" t="str">
        <f>設定!F80</f>
        <v>金</v>
      </c>
      <c r="E78" s="326" t="s">
        <v>6</v>
      </c>
      <c r="F78" s="294"/>
      <c r="G78" s="135"/>
      <c r="H78" s="135"/>
      <c r="I78" s="135"/>
      <c r="J78" s="135"/>
      <c r="K78" s="281"/>
      <c r="L78" s="597" t="str">
        <f>AK78</f>
        <v>個人面談③</v>
      </c>
      <c r="M78" s="670"/>
      <c r="N78" s="670"/>
      <c r="O78" s="670"/>
      <c r="P78" s="670"/>
      <c r="Q78" s="670"/>
      <c r="R78" s="670"/>
      <c r="S78" s="670"/>
      <c r="T78" s="670"/>
      <c r="U78" s="671"/>
      <c r="V78" s="590" t="s">
        <v>449</v>
      </c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 t="s">
        <v>224</v>
      </c>
    </row>
    <row r="79" spans="1:46" ht="15" customHeight="1" x14ac:dyDescent="0.2">
      <c r="A79" s="332"/>
      <c r="B79" s="332"/>
      <c r="C79" s="650"/>
      <c r="D79" s="739"/>
      <c r="E79" s="324" t="s">
        <v>7</v>
      </c>
      <c r="F79" s="294"/>
      <c r="G79" s="135"/>
      <c r="H79" s="135"/>
      <c r="I79" s="135"/>
      <c r="J79" s="135"/>
      <c r="K79" s="281"/>
      <c r="L79" s="592"/>
      <c r="M79" s="656"/>
      <c r="N79" s="656"/>
      <c r="O79" s="656"/>
      <c r="P79" s="656"/>
      <c r="Q79" s="656"/>
      <c r="R79" s="656"/>
      <c r="S79" s="656"/>
      <c r="T79" s="656"/>
      <c r="U79" s="594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/>
    </row>
    <row r="80" spans="1:46" ht="16.5" customHeight="1" x14ac:dyDescent="0.2">
      <c r="A80" s="332"/>
      <c r="B80" s="332"/>
      <c r="C80" s="651"/>
      <c r="D80" s="629"/>
      <c r="E80" s="325" t="s">
        <v>8</v>
      </c>
      <c r="F80" s="294"/>
      <c r="G80" s="135"/>
      <c r="H80" s="135"/>
      <c r="I80" s="135"/>
      <c r="J80" s="135"/>
      <c r="K80" s="281"/>
      <c r="L80" s="600"/>
      <c r="M80" s="601"/>
      <c r="N80" s="601"/>
      <c r="O80" s="601"/>
      <c r="P80" s="601"/>
      <c r="Q80" s="601"/>
      <c r="R80" s="601"/>
      <c r="S80" s="601"/>
      <c r="T80" s="601"/>
      <c r="U80" s="602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/>
    </row>
    <row r="81" spans="1:37" ht="15" customHeight="1" x14ac:dyDescent="0.2">
      <c r="A81" s="332"/>
      <c r="B81" s="332"/>
      <c r="C81" s="657">
        <v>26</v>
      </c>
      <c r="D81" s="732" t="str">
        <f>設定!F83</f>
        <v>土</v>
      </c>
      <c r="E81" s="390" t="s">
        <v>6</v>
      </c>
      <c r="F81" s="391"/>
      <c r="G81" s="392"/>
      <c r="H81" s="392"/>
      <c r="I81" s="392"/>
      <c r="J81" s="392"/>
      <c r="K81" s="447"/>
      <c r="L81" s="607"/>
      <c r="M81" s="667"/>
      <c r="N81" s="667"/>
      <c r="O81" s="667"/>
      <c r="P81" s="667"/>
      <c r="Q81" s="667"/>
      <c r="R81" s="667"/>
      <c r="S81" s="667"/>
      <c r="T81" s="667"/>
      <c r="U81" s="668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1"/>
      <c r="AG81" s="394"/>
      <c r="AH81" s="395"/>
      <c r="AI81" s="71"/>
      <c r="AJ81" s="710">
        <v>26</v>
      </c>
      <c r="AK81" s="136"/>
    </row>
    <row r="82" spans="1:37" ht="15" customHeight="1" x14ac:dyDescent="0.2">
      <c r="A82" s="332"/>
      <c r="B82" s="332"/>
      <c r="C82" s="658"/>
      <c r="D82" s="732"/>
      <c r="E82" s="396" t="s">
        <v>7</v>
      </c>
      <c r="F82" s="391"/>
      <c r="G82" s="392"/>
      <c r="H82" s="392"/>
      <c r="I82" s="392"/>
      <c r="J82" s="392"/>
      <c r="K82" s="447"/>
      <c r="L82" s="612"/>
      <c r="M82" s="662"/>
      <c r="N82" s="662"/>
      <c r="O82" s="662"/>
      <c r="P82" s="662"/>
      <c r="Q82" s="662"/>
      <c r="R82" s="662"/>
      <c r="S82" s="662"/>
      <c r="T82" s="662"/>
      <c r="U82" s="614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1"/>
      <c r="AG82" s="615"/>
      <c r="AH82" s="616"/>
      <c r="AI82" s="71"/>
      <c r="AJ82" s="711"/>
      <c r="AK82" s="128"/>
    </row>
    <row r="83" spans="1:37" ht="15" customHeight="1" x14ac:dyDescent="0.2">
      <c r="A83" s="332"/>
      <c r="B83" s="332"/>
      <c r="C83" s="659"/>
      <c r="D83" s="733"/>
      <c r="E83" s="397" t="s">
        <v>8</v>
      </c>
      <c r="F83" s="391"/>
      <c r="G83" s="392"/>
      <c r="H83" s="392"/>
      <c r="I83" s="392"/>
      <c r="J83" s="392"/>
      <c r="K83" s="447"/>
      <c r="L83" s="617"/>
      <c r="M83" s="618"/>
      <c r="N83" s="618"/>
      <c r="O83" s="618"/>
      <c r="P83" s="618"/>
      <c r="Q83" s="618"/>
      <c r="R83" s="618"/>
      <c r="S83" s="618"/>
      <c r="T83" s="618"/>
      <c r="U83" s="619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1"/>
      <c r="AG83" s="620"/>
      <c r="AH83" s="621"/>
      <c r="AI83" s="71"/>
      <c r="AJ83" s="712"/>
      <c r="AK83" s="312"/>
    </row>
    <row r="84" spans="1:37" ht="15" customHeight="1" x14ac:dyDescent="0.2">
      <c r="A84" s="332"/>
      <c r="B84" s="332"/>
      <c r="C84" s="657">
        <v>27</v>
      </c>
      <c r="D84" s="732" t="str">
        <f>設定!F86</f>
        <v>日</v>
      </c>
      <c r="E84" s="390" t="s">
        <v>6</v>
      </c>
      <c r="F84" s="391"/>
      <c r="G84" s="392"/>
      <c r="H84" s="392"/>
      <c r="I84" s="392"/>
      <c r="J84" s="392"/>
      <c r="K84" s="447"/>
      <c r="L84" s="607"/>
      <c r="M84" s="667"/>
      <c r="N84" s="667"/>
      <c r="O84" s="667"/>
      <c r="P84" s="667"/>
      <c r="Q84" s="667"/>
      <c r="R84" s="667"/>
      <c r="S84" s="667"/>
      <c r="T84" s="667"/>
      <c r="U84" s="668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1"/>
      <c r="AG84" s="394"/>
      <c r="AH84" s="395"/>
      <c r="AI84" s="71"/>
      <c r="AJ84" s="710">
        <v>27</v>
      </c>
      <c r="AK84" s="136"/>
    </row>
    <row r="85" spans="1:37" ht="15" customHeight="1" x14ac:dyDescent="0.2">
      <c r="A85" s="332"/>
      <c r="B85" s="332"/>
      <c r="C85" s="658"/>
      <c r="D85" s="732"/>
      <c r="E85" s="396" t="s">
        <v>7</v>
      </c>
      <c r="F85" s="391"/>
      <c r="G85" s="392"/>
      <c r="H85" s="392"/>
      <c r="I85" s="392"/>
      <c r="J85" s="392"/>
      <c r="K85" s="447"/>
      <c r="L85" s="612"/>
      <c r="M85" s="662"/>
      <c r="N85" s="662"/>
      <c r="O85" s="662"/>
      <c r="P85" s="662"/>
      <c r="Q85" s="662"/>
      <c r="R85" s="662"/>
      <c r="S85" s="662"/>
      <c r="T85" s="662"/>
      <c r="U85" s="614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1"/>
      <c r="AG85" s="615"/>
      <c r="AH85" s="616"/>
      <c r="AI85" s="71"/>
      <c r="AJ85" s="711"/>
      <c r="AK85" s="128"/>
    </row>
    <row r="86" spans="1:37" ht="15" customHeight="1" x14ac:dyDescent="0.2">
      <c r="A86" s="332"/>
      <c r="B86" s="332"/>
      <c r="C86" s="659"/>
      <c r="D86" s="733"/>
      <c r="E86" s="397" t="s">
        <v>8</v>
      </c>
      <c r="F86" s="391"/>
      <c r="G86" s="392"/>
      <c r="H86" s="392"/>
      <c r="I86" s="392"/>
      <c r="J86" s="392"/>
      <c r="K86" s="447"/>
      <c r="L86" s="617"/>
      <c r="M86" s="618"/>
      <c r="N86" s="618"/>
      <c r="O86" s="618"/>
      <c r="P86" s="618"/>
      <c r="Q86" s="618"/>
      <c r="R86" s="618"/>
      <c r="S86" s="618"/>
      <c r="T86" s="618"/>
      <c r="U86" s="619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1"/>
      <c r="AG86" s="620"/>
      <c r="AH86" s="621"/>
      <c r="AI86" s="71"/>
      <c r="AJ86" s="712"/>
      <c r="AK86" s="312"/>
    </row>
    <row r="87" spans="1:37" ht="15" customHeight="1" x14ac:dyDescent="0.2">
      <c r="A87" s="332"/>
      <c r="B87" s="332"/>
      <c r="C87" s="663">
        <v>28</v>
      </c>
      <c r="D87" s="739" t="str">
        <f>設定!F89</f>
        <v>月</v>
      </c>
      <c r="E87" s="326" t="s">
        <v>6</v>
      </c>
      <c r="F87" s="294"/>
      <c r="G87" s="135"/>
      <c r="H87" s="135"/>
      <c r="I87" s="135"/>
      <c r="J87" s="135"/>
      <c r="K87" s="281"/>
      <c r="L87" s="632" t="str">
        <f>AK87</f>
        <v>個人面談④</v>
      </c>
      <c r="M87" s="633"/>
      <c r="N87" s="633"/>
      <c r="O87" s="633"/>
      <c r="P87" s="633"/>
      <c r="Q87" s="633"/>
      <c r="R87" s="633"/>
      <c r="S87" s="633"/>
      <c r="T87" s="633"/>
      <c r="U87" s="634"/>
      <c r="V87" s="590"/>
      <c r="W87" s="590"/>
      <c r="X87" s="590"/>
      <c r="Y87" s="590"/>
      <c r="Z87" s="590"/>
      <c r="AA87" s="590"/>
      <c r="AB87" s="590"/>
      <c r="AC87" s="590"/>
      <c r="AD87" s="590"/>
      <c r="AE87" s="590"/>
      <c r="AF87" s="591"/>
      <c r="AG87" s="310"/>
      <c r="AH87" s="327"/>
      <c r="AI87" s="71"/>
      <c r="AJ87" s="710">
        <v>28</v>
      </c>
      <c r="AK87" s="136" t="s">
        <v>225</v>
      </c>
    </row>
    <row r="88" spans="1:37" ht="15" customHeight="1" x14ac:dyDescent="0.2">
      <c r="A88" s="332"/>
      <c r="B88" s="332"/>
      <c r="C88" s="650"/>
      <c r="D88" s="739"/>
      <c r="E88" s="324" t="s">
        <v>7</v>
      </c>
      <c r="F88" s="294"/>
      <c r="G88" s="135"/>
      <c r="H88" s="135"/>
      <c r="I88" s="135"/>
      <c r="J88" s="135"/>
      <c r="K88" s="281"/>
      <c r="L88" s="592"/>
      <c r="M88" s="656"/>
      <c r="N88" s="656"/>
      <c r="O88" s="656"/>
      <c r="P88" s="656"/>
      <c r="Q88" s="656"/>
      <c r="R88" s="656"/>
      <c r="S88" s="656"/>
      <c r="T88" s="656"/>
      <c r="U88" s="594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128"/>
    </row>
    <row r="89" spans="1:37" ht="15" customHeight="1" x14ac:dyDescent="0.2">
      <c r="A89" s="332"/>
      <c r="B89" s="332"/>
      <c r="C89" s="651"/>
      <c r="D89" s="629"/>
      <c r="E89" s="325" t="s">
        <v>8</v>
      </c>
      <c r="F89" s="294"/>
      <c r="G89" s="135"/>
      <c r="H89" s="135"/>
      <c r="I89" s="135"/>
      <c r="J89" s="135"/>
      <c r="K89" s="281"/>
      <c r="L89" s="600"/>
      <c r="M89" s="601"/>
      <c r="N89" s="601"/>
      <c r="O89" s="601"/>
      <c r="P89" s="601"/>
      <c r="Q89" s="601"/>
      <c r="R89" s="601"/>
      <c r="S89" s="601"/>
      <c r="T89" s="601"/>
      <c r="U89" s="602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/>
    </row>
    <row r="90" spans="1:37" ht="15" customHeight="1" x14ac:dyDescent="0.2">
      <c r="A90" s="332"/>
      <c r="B90" s="332"/>
      <c r="C90" s="663">
        <v>29</v>
      </c>
      <c r="D90" s="739" t="str">
        <f>設定!F92</f>
        <v>火</v>
      </c>
      <c r="E90" s="326" t="s">
        <v>6</v>
      </c>
      <c r="F90" s="294"/>
      <c r="G90" s="135"/>
      <c r="H90" s="135"/>
      <c r="I90" s="135"/>
      <c r="J90" s="135"/>
      <c r="K90" s="281"/>
      <c r="L90" s="632" t="str">
        <f>AK90</f>
        <v>個人面談⑤</v>
      </c>
      <c r="M90" s="633"/>
      <c r="N90" s="633"/>
      <c r="O90" s="633"/>
      <c r="P90" s="633"/>
      <c r="Q90" s="633"/>
      <c r="R90" s="633"/>
      <c r="S90" s="633"/>
      <c r="T90" s="633"/>
      <c r="U90" s="634"/>
      <c r="V90" s="590" t="s">
        <v>450</v>
      </c>
      <c r="W90" s="590"/>
      <c r="X90" s="590"/>
      <c r="Y90" s="590"/>
      <c r="Z90" s="590"/>
      <c r="AA90" s="590"/>
      <c r="AB90" s="590"/>
      <c r="AC90" s="590"/>
      <c r="AD90" s="590"/>
      <c r="AE90" s="590"/>
      <c r="AF90" s="591"/>
      <c r="AG90" s="310"/>
      <c r="AH90" s="327"/>
      <c r="AI90" s="71"/>
      <c r="AJ90" s="710">
        <v>29</v>
      </c>
      <c r="AK90" s="136" t="s">
        <v>227</v>
      </c>
    </row>
    <row r="91" spans="1:37" ht="15" customHeight="1" x14ac:dyDescent="0.2">
      <c r="A91" s="332"/>
      <c r="B91" s="332"/>
      <c r="C91" s="650"/>
      <c r="D91" s="739"/>
      <c r="E91" s="324" t="s">
        <v>7</v>
      </c>
      <c r="F91" s="294"/>
      <c r="G91" s="135"/>
      <c r="H91" s="135"/>
      <c r="I91" s="135"/>
      <c r="J91" s="135"/>
      <c r="K91" s="281"/>
      <c r="L91" s="592"/>
      <c r="M91" s="656"/>
      <c r="N91" s="656"/>
      <c r="O91" s="656"/>
      <c r="P91" s="656"/>
      <c r="Q91" s="656"/>
      <c r="R91" s="656"/>
      <c r="S91" s="656"/>
      <c r="T91" s="656"/>
      <c r="U91" s="594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1"/>
      <c r="AG91" s="595"/>
      <c r="AH91" s="596"/>
      <c r="AI91" s="71"/>
      <c r="AJ91" s="711"/>
      <c r="AK91" s="128"/>
    </row>
    <row r="92" spans="1:37" ht="15" customHeight="1" x14ac:dyDescent="0.2">
      <c r="A92" s="332"/>
      <c r="B92" s="332"/>
      <c r="C92" s="651"/>
      <c r="D92" s="629"/>
      <c r="E92" s="325" t="s">
        <v>8</v>
      </c>
      <c r="F92" s="294"/>
      <c r="G92" s="135"/>
      <c r="H92" s="135"/>
      <c r="I92" s="135"/>
      <c r="J92" s="135"/>
      <c r="K92" s="281"/>
      <c r="L92" s="600"/>
      <c r="M92" s="601"/>
      <c r="N92" s="601"/>
      <c r="O92" s="601"/>
      <c r="P92" s="601"/>
      <c r="Q92" s="601"/>
      <c r="R92" s="601"/>
      <c r="S92" s="601"/>
      <c r="T92" s="601"/>
      <c r="U92" s="602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1"/>
      <c r="AG92" s="603"/>
      <c r="AH92" s="604"/>
      <c r="AI92" s="71"/>
      <c r="AJ92" s="712"/>
      <c r="AK92" s="312"/>
    </row>
    <row r="93" spans="1:37" ht="15" customHeight="1" x14ac:dyDescent="0.2">
      <c r="A93" s="332"/>
      <c r="B93" s="332"/>
      <c r="C93" s="663">
        <v>30</v>
      </c>
      <c r="D93" s="739" t="str">
        <f>設定!F95</f>
        <v>水</v>
      </c>
      <c r="E93" s="326" t="s">
        <v>6</v>
      </c>
      <c r="F93" s="294"/>
      <c r="G93" s="135"/>
      <c r="H93" s="135"/>
      <c r="I93" s="135"/>
      <c r="J93" s="135"/>
      <c r="K93" s="281"/>
      <c r="L93" s="597"/>
      <c r="M93" s="670"/>
      <c r="N93" s="670"/>
      <c r="O93" s="670"/>
      <c r="P93" s="670"/>
      <c r="Q93" s="670"/>
      <c r="R93" s="670"/>
      <c r="S93" s="670"/>
      <c r="T93" s="670"/>
      <c r="U93" s="671"/>
      <c r="V93" s="590" t="s">
        <v>450</v>
      </c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/>
    </row>
    <row r="94" spans="1:37" ht="15" customHeight="1" x14ac:dyDescent="0.2">
      <c r="A94" s="332"/>
      <c r="B94" s="332"/>
      <c r="C94" s="650"/>
      <c r="D94" s="739"/>
      <c r="E94" s="324" t="s">
        <v>7</v>
      </c>
      <c r="F94" s="294"/>
      <c r="G94" s="135"/>
      <c r="H94" s="135"/>
      <c r="I94" s="135"/>
      <c r="J94" s="135"/>
      <c r="K94" s="281"/>
      <c r="L94" s="592"/>
      <c r="M94" s="656"/>
      <c r="N94" s="656"/>
      <c r="O94" s="656"/>
      <c r="P94" s="656"/>
      <c r="Q94" s="656"/>
      <c r="R94" s="656"/>
      <c r="S94" s="656"/>
      <c r="T94" s="656"/>
      <c r="U94" s="594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</row>
    <row r="95" spans="1:37" ht="15" customHeight="1" x14ac:dyDescent="0.2">
      <c r="A95" s="332"/>
      <c r="B95" s="332"/>
      <c r="C95" s="651"/>
      <c r="D95" s="629"/>
      <c r="E95" s="325" t="s">
        <v>8</v>
      </c>
      <c r="F95" s="294"/>
      <c r="G95" s="135"/>
      <c r="H95" s="135"/>
      <c r="I95" s="135"/>
      <c r="J95" s="135"/>
      <c r="K95" s="281"/>
      <c r="L95" s="600"/>
      <c r="M95" s="601"/>
      <c r="N95" s="601"/>
      <c r="O95" s="601"/>
      <c r="P95" s="601"/>
      <c r="Q95" s="601"/>
      <c r="R95" s="601"/>
      <c r="S95" s="601"/>
      <c r="T95" s="601"/>
      <c r="U95" s="602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32"/>
      <c r="B96" s="332"/>
      <c r="C96" s="650">
        <v>31</v>
      </c>
      <c r="D96" s="739" t="str">
        <f>設定!F98</f>
        <v>木</v>
      </c>
      <c r="E96" s="322" t="s">
        <v>6</v>
      </c>
      <c r="F96" s="132"/>
      <c r="G96" s="133"/>
      <c r="H96" s="133"/>
      <c r="I96" s="133"/>
      <c r="J96" s="133"/>
      <c r="K96" s="134"/>
      <c r="L96" s="597"/>
      <c r="M96" s="670"/>
      <c r="N96" s="670"/>
      <c r="O96" s="670"/>
      <c r="P96" s="670"/>
      <c r="Q96" s="670"/>
      <c r="R96" s="670"/>
      <c r="S96" s="670"/>
      <c r="T96" s="670"/>
      <c r="U96" s="671"/>
      <c r="V96" s="630"/>
      <c r="W96" s="630"/>
      <c r="X96" s="630"/>
      <c r="Y96" s="630"/>
      <c r="Z96" s="630"/>
      <c r="AA96" s="630"/>
      <c r="AB96" s="630"/>
      <c r="AC96" s="630"/>
      <c r="AD96" s="630"/>
      <c r="AE96" s="630"/>
      <c r="AF96" s="631"/>
      <c r="AG96" s="310"/>
      <c r="AH96" s="311"/>
      <c r="AI96" s="71"/>
      <c r="AJ96" s="710">
        <v>31</v>
      </c>
      <c r="AK96" s="136"/>
    </row>
    <row r="97" spans="1:37" ht="15" customHeight="1" x14ac:dyDescent="0.2">
      <c r="A97" s="332"/>
      <c r="B97" s="332"/>
      <c r="C97" s="650"/>
      <c r="D97" s="739"/>
      <c r="E97" s="324" t="s">
        <v>7</v>
      </c>
      <c r="F97" s="294"/>
      <c r="G97" s="135"/>
      <c r="H97" s="135"/>
      <c r="I97" s="135"/>
      <c r="J97" s="135"/>
      <c r="K97" s="281"/>
      <c r="L97" s="592"/>
      <c r="M97" s="656"/>
      <c r="N97" s="656"/>
      <c r="O97" s="656"/>
      <c r="P97" s="656"/>
      <c r="Q97" s="656"/>
      <c r="R97" s="656"/>
      <c r="S97" s="656"/>
      <c r="T97" s="656"/>
      <c r="U97" s="594"/>
      <c r="V97" s="590"/>
      <c r="W97" s="590"/>
      <c r="X97" s="590"/>
      <c r="Y97" s="590"/>
      <c r="Z97" s="590"/>
      <c r="AA97" s="590"/>
      <c r="AB97" s="590"/>
      <c r="AC97" s="590"/>
      <c r="AD97" s="590"/>
      <c r="AE97" s="590"/>
      <c r="AF97" s="591"/>
      <c r="AG97" s="595"/>
      <c r="AH97" s="596"/>
      <c r="AI97" s="71"/>
      <c r="AJ97" s="711"/>
      <c r="AK97" s="128"/>
    </row>
    <row r="98" spans="1:37" ht="15" customHeight="1" thickBot="1" x14ac:dyDescent="0.25">
      <c r="A98" s="332"/>
      <c r="B98" s="332"/>
      <c r="C98" s="848"/>
      <c r="D98" s="849"/>
      <c r="E98" s="328" t="s">
        <v>8</v>
      </c>
      <c r="F98" s="320"/>
      <c r="G98" s="321"/>
      <c r="H98" s="321"/>
      <c r="I98" s="321"/>
      <c r="J98" s="321"/>
      <c r="K98" s="282"/>
      <c r="L98" s="638"/>
      <c r="M98" s="639"/>
      <c r="N98" s="639"/>
      <c r="O98" s="639"/>
      <c r="P98" s="639"/>
      <c r="Q98" s="639"/>
      <c r="R98" s="639"/>
      <c r="S98" s="639"/>
      <c r="T98" s="639"/>
      <c r="U98" s="640"/>
      <c r="V98" s="636"/>
      <c r="W98" s="636"/>
      <c r="X98" s="636"/>
      <c r="Y98" s="636"/>
      <c r="Z98" s="636"/>
      <c r="AA98" s="636"/>
      <c r="AB98" s="636"/>
      <c r="AC98" s="636"/>
      <c r="AD98" s="636"/>
      <c r="AE98" s="636"/>
      <c r="AF98" s="637"/>
      <c r="AG98" s="641"/>
      <c r="AH98" s="642"/>
      <c r="AI98" s="71"/>
      <c r="AJ98" s="712"/>
      <c r="AK98" s="329"/>
    </row>
    <row r="99" spans="1:37" ht="11.1" customHeight="1" x14ac:dyDescent="0.2">
      <c r="A99" s="334"/>
      <c r="B99" s="334"/>
      <c r="Q99" s="20"/>
    </row>
    <row r="100" spans="1:37" ht="11.1" customHeight="1" x14ac:dyDescent="0.2">
      <c r="D100" s="56" t="s">
        <v>29</v>
      </c>
      <c r="E100" s="703" t="s">
        <v>106</v>
      </c>
      <c r="F100" s="703"/>
      <c r="G100" s="703"/>
      <c r="H100" s="704"/>
      <c r="I100" s="704"/>
      <c r="J100" s="31"/>
      <c r="K100" s="31"/>
      <c r="N100" s="31"/>
      <c r="P100" s="703" t="s">
        <v>107</v>
      </c>
      <c r="Q100" s="703"/>
      <c r="R100" s="703"/>
      <c r="S100" s="703"/>
      <c r="T100" s="703"/>
      <c r="U100" s="31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49" t="s">
        <v>3</v>
      </c>
      <c r="M101" s="49" t="s">
        <v>4</v>
      </c>
      <c r="N101" s="51" t="s">
        <v>5</v>
      </c>
      <c r="P101" s="51"/>
      <c r="Q101" s="51" t="s">
        <v>0</v>
      </c>
      <c r="R101" s="51" t="s">
        <v>1</v>
      </c>
      <c r="S101" s="51" t="s">
        <v>2</v>
      </c>
      <c r="T101" s="51" t="s">
        <v>49</v>
      </c>
      <c r="U101" s="5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67</v>
      </c>
      <c r="G102" s="700"/>
      <c r="H102" s="699">
        <f>SUM(G3,G6,G9,G12,G15,G18,G21,G24,G27,G30,G33,G36,G39,G42,G45,G48,G51,G57,G60,G63,G66,G69,G72,G75,G78,G81,G84,G87,G90,G93,G96)</f>
        <v>69</v>
      </c>
      <c r="I102" s="701"/>
      <c r="J102" s="699">
        <f>SUM(H3,H6,H9,H12,H15,H18,H21,H24,H27,H30,H33,H36,H39,H42,H45,H48,H51,H57,H60,H63,H66,H69,H72,H75,H78,H81,H84,H87,H90,H93,H96)</f>
        <v>70</v>
      </c>
      <c r="K102" s="701"/>
      <c r="L102" s="49">
        <f>SUM(I3,I6,I9,I12,I15,I18,I21,I24,I27,I30,I33,I36,I39,I42,I45,I48,I51,I57,I60,I63,I66,I69,I72,I75,I78,I81,I84,I87,I90,I93,I96)</f>
        <v>72</v>
      </c>
      <c r="M102" s="49">
        <f>SUM(J3,J6,J9,J12,J15,J18,J21,J24,J27,J30,J33,J36,J39,J42,J45,J48,J51,J57,J60,J63,J66,J69,J72,J75,J78,J81,J84,J87,J90,J93,J96)</f>
        <v>72</v>
      </c>
      <c r="N102" s="54">
        <f>SUM(K3,K6,K9,K12,K15,K18,K21,K24,K27,K30,K33,K36,K39,K42,K45,K48,K51,K57,K60,K63,K66,K69,K72,K75,K78,K81,K84,K87,K90,K93,K96)</f>
        <v>72</v>
      </c>
      <c r="P102" s="51" t="s">
        <v>51</v>
      </c>
      <c r="Q102" s="51">
        <v>1</v>
      </c>
      <c r="R102" s="51">
        <v>1</v>
      </c>
      <c r="S102" s="51">
        <v>1</v>
      </c>
      <c r="T102" s="51">
        <v>1</v>
      </c>
      <c r="U102" s="51">
        <v>1</v>
      </c>
      <c r="V102" s="51">
        <v>1</v>
      </c>
      <c r="X102" s="699" t="s">
        <v>20</v>
      </c>
      <c r="Y102" s="701"/>
      <c r="Z102" s="699">
        <f>AB102</f>
        <v>14</v>
      </c>
      <c r="AA102" s="701"/>
      <c r="AB102" s="699">
        <f>SUM(A3:A98)</f>
        <v>14</v>
      </c>
      <c r="AC102" s="702"/>
      <c r="AD102" s="702"/>
      <c r="AE102" s="701"/>
      <c r="AF102" s="51">
        <f>AB102</f>
        <v>14</v>
      </c>
      <c r="AG102" s="51">
        <f>AB102</f>
        <v>14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1</v>
      </c>
      <c r="G103" s="700"/>
      <c r="H103" s="699">
        <f>SUM(G4,G7,G10,G13,G16,G19,G22,G25,G28,G31,G34,G37,G40,G43,G46,G49,G52,G58,G61,G64,G67,G70,G73,G76,G79,G82,G85,G88,G91,G94,G97)</f>
        <v>1</v>
      </c>
      <c r="I103" s="701"/>
      <c r="J103" s="699">
        <f>SUM(H4,H7,H10,H13,H16,H19,H22,H25,H28,H31,H34,H37,H40,H43,H46,H49,H52,H58,H61,H64,H67,H70,H73,H76,H79,H82,H85,H88,H91,H94,H97)</f>
        <v>1</v>
      </c>
      <c r="K103" s="701"/>
      <c r="L103" s="49">
        <f t="shared" ref="L103:N104" si="1">SUM(I4,I7,I10,I13,I16,I19,I22,I25,I28,I31,I34,I37,I40,I43,I46,I49,I52,I58,I61,I64,I67,I70,I73,I76,I79,I82,I85,I88,I91,I94,I97)</f>
        <v>1</v>
      </c>
      <c r="M103" s="49">
        <f t="shared" si="1"/>
        <v>1</v>
      </c>
      <c r="N103" s="54">
        <f t="shared" si="1"/>
        <v>1</v>
      </c>
      <c r="P103" s="51" t="s">
        <v>52</v>
      </c>
      <c r="Q103" s="51"/>
      <c r="R103" s="51"/>
      <c r="S103" s="51"/>
      <c r="T103" s="51"/>
      <c r="U103" s="51"/>
      <c r="V103" s="51"/>
      <c r="X103" s="850" t="s">
        <v>58</v>
      </c>
      <c r="Y103" s="851"/>
      <c r="Z103" s="850">
        <f>SUM('４月'!Z102:AA102,'５月'!Z102:AA102,'６月'!Z102:AA102,Z102)</f>
        <v>68</v>
      </c>
      <c r="AA103" s="851"/>
      <c r="AB103" s="850">
        <f>SUM('４月'!AB102:AE102,'５月'!AB102:AE102,'６月'!AB102:AE102,AB102)</f>
        <v>69</v>
      </c>
      <c r="AC103" s="852"/>
      <c r="AD103" s="852"/>
      <c r="AE103" s="851"/>
      <c r="AF103" s="58">
        <f>SUM('４月'!AF102,'５月'!AF102,'６月'!AF102,AF102)</f>
        <v>69</v>
      </c>
      <c r="AG103" s="58">
        <f>SUM('４月'!AG102,'５月'!AG102,'６月'!AG102,AG102)</f>
        <v>69</v>
      </c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49">
        <f t="shared" si="1"/>
        <v>0</v>
      </c>
      <c r="M104" s="49">
        <f t="shared" si="1"/>
        <v>0</v>
      </c>
      <c r="N104" s="54">
        <f t="shared" si="1"/>
        <v>0</v>
      </c>
      <c r="P104" s="51" t="s">
        <v>53</v>
      </c>
      <c r="Q104" s="51"/>
      <c r="R104" s="51"/>
      <c r="S104" s="51"/>
      <c r="T104" s="51"/>
      <c r="U104" s="51"/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51" t="s">
        <v>54</v>
      </c>
      <c r="Q105" s="51"/>
      <c r="R105" s="51"/>
      <c r="S105" s="51"/>
      <c r="T105" s="51"/>
      <c r="U105" s="51"/>
      <c r="V105" s="51"/>
    </row>
    <row r="106" spans="1:37" ht="11.1" customHeight="1" x14ac:dyDescent="0.2">
      <c r="E106" s="601" t="s">
        <v>109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51" t="s">
        <v>55</v>
      </c>
      <c r="Q106" s="51"/>
      <c r="R106" s="51"/>
      <c r="S106" s="51"/>
      <c r="T106" s="51"/>
      <c r="U106" s="5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49" t="s">
        <v>3</v>
      </c>
      <c r="M107" s="49" t="s">
        <v>4</v>
      </c>
      <c r="N107" s="5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SUM('４月'!F102:G102,'５月'!F102:G102,'６月'!F102:G102,F102)</f>
        <v>291</v>
      </c>
      <c r="G108" s="786"/>
      <c r="H108" s="785">
        <f>SUM('４月'!H102:I102,'５月'!H102:I102,'６月'!H102:I102,H102)</f>
        <v>327</v>
      </c>
      <c r="I108" s="787"/>
      <c r="J108" s="785">
        <f>SUM('４月'!J102:K102,'５月'!J102:K102,'６月'!J102:K102,J102)</f>
        <v>336</v>
      </c>
      <c r="K108" s="787"/>
      <c r="L108" s="59">
        <f>SUM('４月'!L102,'５月'!L102,'６月'!L102,L102)</f>
        <v>345</v>
      </c>
      <c r="M108" s="59">
        <f>SUM('４月'!M102,'５月'!M102,'６月'!M102,M102)</f>
        <v>343</v>
      </c>
      <c r="N108" s="54">
        <f>SUM('４月'!N102,'５月'!N102,'６月'!N102,N102)</f>
        <v>344</v>
      </c>
      <c r="P108" s="47" t="s">
        <v>92</v>
      </c>
      <c r="Q108" s="41">
        <f t="shared" ref="Q108:V108" si="2">SUM(Q102:Q107)</f>
        <v>1</v>
      </c>
      <c r="R108" s="41">
        <f t="shared" si="2"/>
        <v>1</v>
      </c>
      <c r="S108" s="41">
        <f t="shared" si="2"/>
        <v>1</v>
      </c>
      <c r="T108" s="41">
        <f t="shared" si="2"/>
        <v>1</v>
      </c>
      <c r="U108" s="41">
        <f t="shared" si="2"/>
        <v>1</v>
      </c>
      <c r="V108" s="41">
        <f t="shared" si="2"/>
        <v>1</v>
      </c>
      <c r="X108" s="51" t="s">
        <v>20</v>
      </c>
      <c r="Y108" s="708">
        <f>COUNTIF(D3:D98,D100)-2</f>
        <v>2</v>
      </c>
      <c r="Z108" s="708"/>
      <c r="AA108" s="708">
        <f>COUNTIF(D3:D98,D101)-2</f>
        <v>3</v>
      </c>
      <c r="AB108" s="708"/>
      <c r="AC108" s="708">
        <f>COUNTIF(D3:D98,D102)-2</f>
        <v>3</v>
      </c>
      <c r="AD108" s="708"/>
      <c r="AE108" s="699">
        <f>COUNTIF(D3:D98,D103)-2</f>
        <v>3</v>
      </c>
      <c r="AF108" s="700"/>
      <c r="AG108" s="699">
        <f>COUNTIF(D3:D98,D104)-1</f>
        <v>3</v>
      </c>
      <c r="AH108" s="700"/>
    </row>
    <row r="109" spans="1:37" ht="11.1" customHeight="1" x14ac:dyDescent="0.2">
      <c r="E109" s="51" t="s">
        <v>7</v>
      </c>
      <c r="F109" s="785">
        <f>SUM('４月'!F103:G103,'５月'!F103:G103,'６月'!F103:G103,F103)</f>
        <v>20</v>
      </c>
      <c r="G109" s="786"/>
      <c r="H109" s="785">
        <f>SUM('４月'!H103:I103,'５月'!H103:I103,'６月'!H103:I103,H103)</f>
        <v>18</v>
      </c>
      <c r="I109" s="787"/>
      <c r="J109" s="785">
        <f>SUM('４月'!J103:K103,'５月'!J103:K103,'６月'!J103:K103,J103)</f>
        <v>18</v>
      </c>
      <c r="K109" s="787"/>
      <c r="L109" s="59">
        <f>SUM('４月'!L103,'５月'!L103,'６月'!L103,L103)</f>
        <v>18</v>
      </c>
      <c r="M109" s="59">
        <f>SUM('４月'!M103,'５月'!M103,'６月'!M103,M103)</f>
        <v>20</v>
      </c>
      <c r="N109" s="54">
        <f>SUM('４月'!N103,'５月'!N103,'６月'!N103,N103)</f>
        <v>19</v>
      </c>
      <c r="X109" s="58" t="s">
        <v>58</v>
      </c>
      <c r="Y109" s="857">
        <f>SUM('４月'!Y108:Z108,'５月'!Y108:Z108,'６月'!Y108:Z108,Y108)</f>
        <v>12</v>
      </c>
      <c r="Z109" s="857"/>
      <c r="AA109" s="857">
        <f>SUM('４月'!AA108:AB108,'５月'!AA108:AB108,'６月'!AA108:AB108,AA108)</f>
        <v>12</v>
      </c>
      <c r="AB109" s="857"/>
      <c r="AC109" s="857">
        <f>SUM('４月'!AC108:AD108,'５月'!AC108:AD108,'６月'!AC108:AD108,AC108)</f>
        <v>15</v>
      </c>
      <c r="AD109" s="857"/>
      <c r="AE109" s="850">
        <f>SUM('４月'!AE108:AF108,'５月'!AE108:AF108,'６月'!AE108:AF108,AE108)</f>
        <v>15</v>
      </c>
      <c r="AF109" s="858"/>
      <c r="AG109" s="850">
        <f>SUM('４月'!AG108:AH108,'５月'!AG108:AH108,'６月'!AG108:AH108,AG108)</f>
        <v>15</v>
      </c>
      <c r="AH109" s="858"/>
    </row>
    <row r="110" spans="1:37" ht="11.1" customHeight="1" thickBot="1" x14ac:dyDescent="0.25">
      <c r="E110" s="66" t="s">
        <v>48</v>
      </c>
      <c r="F110" s="854">
        <f>SUM('４月'!F104:G104,'５月'!F104:G104,'６月'!F104:G104,F104)</f>
        <v>0</v>
      </c>
      <c r="G110" s="855"/>
      <c r="H110" s="854">
        <f>SUM('４月'!H104:I104,'５月'!H104:I104,'６月'!H104:I104,H104)</f>
        <v>0</v>
      </c>
      <c r="I110" s="856"/>
      <c r="J110" s="854">
        <f>SUM('４月'!J104:K104,'５月'!J104:K104,'６月'!J104:K104,J104)</f>
        <v>0</v>
      </c>
      <c r="K110" s="856"/>
      <c r="L110" s="111">
        <f>SUM('４月'!L104,'５月'!L104,'６月'!L104,L104)</f>
        <v>0</v>
      </c>
      <c r="M110" s="111">
        <f>SUM('４月'!M104,'５月'!M104,'６月'!M104,M104)</f>
        <v>0</v>
      </c>
      <c r="N110" s="112">
        <f>SUM('４月'!N104,'５月'!N104,'６月'!N104,N104)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thickBot="1" x14ac:dyDescent="0.25">
      <c r="E111" s="113" t="s">
        <v>155</v>
      </c>
      <c r="F111" s="831">
        <f>F108-276</f>
        <v>15</v>
      </c>
      <c r="G111" s="832"/>
      <c r="H111" s="831">
        <f>H108-335</f>
        <v>-8</v>
      </c>
      <c r="I111" s="833"/>
      <c r="J111" s="831">
        <f>J108-336</f>
        <v>0</v>
      </c>
      <c r="K111" s="833"/>
      <c r="L111" s="114">
        <f>L108-348</f>
        <v>-3</v>
      </c>
      <c r="M111" s="114">
        <f>M108-348</f>
        <v>-5</v>
      </c>
      <c r="N111" s="115">
        <f>N108-348</f>
        <v>-4</v>
      </c>
    </row>
    <row r="112" spans="1:37" ht="11.1" customHeight="1" x14ac:dyDescent="0.2">
      <c r="P112" s="703" t="s">
        <v>156</v>
      </c>
      <c r="Q112" s="703"/>
      <c r="R112" s="703"/>
      <c r="S112" s="703"/>
      <c r="T112" s="703"/>
      <c r="U112" s="31"/>
      <c r="V112" s="31"/>
      <c r="AF112" s="46"/>
    </row>
    <row r="113" spans="6:22" x14ac:dyDescent="0.2">
      <c r="F113" s="163">
        <f>F102</f>
        <v>67</v>
      </c>
      <c r="G113" s="163">
        <f>H102</f>
        <v>69</v>
      </c>
      <c r="H113" s="163">
        <f>J102</f>
        <v>70</v>
      </c>
      <c r="I113" s="163">
        <f t="shared" ref="I113:K115" si="3">L102</f>
        <v>72</v>
      </c>
      <c r="J113" s="163">
        <f t="shared" si="3"/>
        <v>72</v>
      </c>
      <c r="K113" s="163">
        <f t="shared" si="3"/>
        <v>72</v>
      </c>
      <c r="P113" s="137"/>
      <c r="Q113" s="137" t="s">
        <v>0</v>
      </c>
      <c r="R113" s="137" t="s">
        <v>1</v>
      </c>
      <c r="S113" s="137" t="s">
        <v>2</v>
      </c>
      <c r="T113" s="137" t="s">
        <v>49</v>
      </c>
      <c r="U113" s="137" t="s">
        <v>4</v>
      </c>
      <c r="V113" s="137" t="s">
        <v>5</v>
      </c>
    </row>
    <row r="114" spans="6:22" x14ac:dyDescent="0.2">
      <c r="F114" s="163">
        <f>F103</f>
        <v>1</v>
      </c>
      <c r="G114" s="163">
        <f>H103</f>
        <v>1</v>
      </c>
      <c r="H114" s="163">
        <f>J103</f>
        <v>1</v>
      </c>
      <c r="I114" s="163">
        <f t="shared" si="3"/>
        <v>1</v>
      </c>
      <c r="J114" s="163">
        <f t="shared" si="3"/>
        <v>1</v>
      </c>
      <c r="K114" s="163">
        <f t="shared" si="3"/>
        <v>1</v>
      </c>
      <c r="P114" s="137" t="s">
        <v>51</v>
      </c>
      <c r="Q114" s="137">
        <f>SUM('４月'!Q102,'５月'!Q102,'６月'!Q102,Q102)</f>
        <v>2</v>
      </c>
      <c r="R114" s="137">
        <f>SUM('４月'!R102,'５月'!R102,'６月'!R102,R102)</f>
        <v>2</v>
      </c>
      <c r="S114" s="137">
        <f>SUM('４月'!S102,'５月'!S102,'６月'!S102,S102)</f>
        <v>2</v>
      </c>
      <c r="T114" s="137">
        <f>SUM('４月'!T102,'５月'!T102,'６月'!T102,T102)</f>
        <v>2</v>
      </c>
      <c r="U114" s="137">
        <f>SUM('４月'!U102,'５月'!U102,'６月'!U102,U102)</f>
        <v>2</v>
      </c>
      <c r="V114" s="137">
        <f>SUM('４月'!V102,'５月'!V102,'６月'!V102,V102)</f>
        <v>2</v>
      </c>
    </row>
    <row r="115" spans="6:22" x14ac:dyDescent="0.2">
      <c r="F115" s="163">
        <f>F104</f>
        <v>0</v>
      </c>
      <c r="G115" s="163">
        <f>H104</f>
        <v>0</v>
      </c>
      <c r="H115" s="163">
        <f>J104</f>
        <v>0</v>
      </c>
      <c r="I115" s="163">
        <f t="shared" si="3"/>
        <v>0</v>
      </c>
      <c r="J115" s="163">
        <f t="shared" si="3"/>
        <v>0</v>
      </c>
      <c r="K115" s="163">
        <f t="shared" si="3"/>
        <v>0</v>
      </c>
      <c r="P115" s="137" t="s">
        <v>52</v>
      </c>
      <c r="Q115" s="137">
        <f>SUM('４月'!Q103,'５月'!Q103,'６月'!Q103,Q103)</f>
        <v>3</v>
      </c>
      <c r="R115" s="137">
        <f>SUM('４月'!R103,'５月'!R103,'６月'!R103,R103)</f>
        <v>3</v>
      </c>
      <c r="S115" s="137">
        <f>SUM('４月'!S103,'５月'!S103,'６月'!S103,S103)</f>
        <v>3</v>
      </c>
      <c r="T115" s="137">
        <f>SUM('４月'!T103,'５月'!T103,'６月'!T103,T103)</f>
        <v>3</v>
      </c>
      <c r="U115" s="137">
        <f>SUM('４月'!U103,'５月'!U103,'６月'!U103,U103)</f>
        <v>3</v>
      </c>
      <c r="V115" s="137">
        <f>SUM('４月'!V103,'５月'!V103,'６月'!V103,V103)</f>
        <v>3</v>
      </c>
    </row>
    <row r="116" spans="6:22" x14ac:dyDescent="0.2">
      <c r="P116" s="137" t="s">
        <v>53</v>
      </c>
      <c r="Q116" s="137">
        <f>SUM('４月'!Q104,'５月'!Q104,'６月'!Q104,Q104)+2</f>
        <v>8</v>
      </c>
      <c r="R116" s="137">
        <f>SUM('４月'!R104,'５月'!R104,'６月'!R104,R104)+1</f>
        <v>6</v>
      </c>
      <c r="S116" s="137">
        <f>SUM('４月'!S104,'５月'!S104,'６月'!S104,S104)+1</f>
        <v>6</v>
      </c>
      <c r="T116" s="137">
        <f>SUM('４月'!T104,'５月'!T104,'６月'!T104,T104)+1</f>
        <v>5</v>
      </c>
      <c r="U116" s="137">
        <f>SUM('４月'!U104,'５月'!U104,'６月'!U104,U104)+1</f>
        <v>6</v>
      </c>
      <c r="V116" s="137">
        <f>SUM('４月'!V104,'５月'!V104,'６月'!V104,V104)+1</f>
        <v>5</v>
      </c>
    </row>
    <row r="117" spans="6:22" x14ac:dyDescent="0.2">
      <c r="P117" s="137" t="s">
        <v>54</v>
      </c>
      <c r="Q117" s="137">
        <f>SUM('４月'!Q105,'５月'!Q105,'６月'!Q105,Q105)+1</f>
        <v>5</v>
      </c>
      <c r="R117" s="137">
        <f>SUM('４月'!R105,'５月'!R105,'６月'!R105,R105)</f>
        <v>5</v>
      </c>
      <c r="S117" s="137">
        <f>SUM('４月'!S105,'５月'!S105,'６月'!S105,S105)</f>
        <v>5</v>
      </c>
      <c r="T117" s="137">
        <f>SUM('４月'!T105,'５月'!T105,'６月'!T105,T105)</f>
        <v>5</v>
      </c>
      <c r="U117" s="137">
        <f>SUM('４月'!U105,'５月'!U105,'６月'!U105,U105)</f>
        <v>5</v>
      </c>
      <c r="V117" s="137">
        <f>SUM('４月'!V105,'５月'!V105,'６月'!V105,V105)</f>
        <v>5</v>
      </c>
    </row>
    <row r="118" spans="6:22" x14ac:dyDescent="0.2">
      <c r="P118" s="137" t="s">
        <v>55</v>
      </c>
      <c r="Q118" s="137">
        <f>SUM('４月'!Q106,'５月'!Q106,'６月'!Q106,Q106)</f>
        <v>1</v>
      </c>
      <c r="R118" s="137">
        <f>SUM('４月'!R106,'５月'!R106,'６月'!R106,R106)</f>
        <v>1</v>
      </c>
      <c r="S118" s="137">
        <f>SUM('４月'!S106,'５月'!S106,'６月'!S106,S106)</f>
        <v>1</v>
      </c>
      <c r="T118" s="137">
        <f>SUM('４月'!T106,'５月'!T106,'６月'!T106,T106)</f>
        <v>2</v>
      </c>
      <c r="U118" s="137">
        <f>SUM('４月'!U106,'５月'!U106,'６月'!U106,U106)</f>
        <v>3</v>
      </c>
      <c r="V118" s="137">
        <f>SUM('４月'!V106,'５月'!V106,'６月'!V106,V106)</f>
        <v>3</v>
      </c>
    </row>
    <row r="119" spans="6:22" ht="13.8" thickBot="1" x14ac:dyDescent="0.25">
      <c r="P119" s="48" t="s">
        <v>56</v>
      </c>
      <c r="Q119" s="48">
        <f>SUM('４月'!Q107,'５月'!Q107,'６月'!Q107,Q107)</f>
        <v>1</v>
      </c>
      <c r="R119" s="48">
        <f>SUM('４月'!R107,'５月'!R107,'６月'!R107,R107)</f>
        <v>1</v>
      </c>
      <c r="S119" s="48">
        <f>SUM('４月'!S107,'５月'!S107,'６月'!S107,S107)</f>
        <v>1</v>
      </c>
      <c r="T119" s="48">
        <f>SUM('４月'!T107,'５月'!T107,'６月'!T107,T107)</f>
        <v>1</v>
      </c>
      <c r="U119" s="48">
        <f>SUM('４月'!U107,'５月'!U107,'６月'!U107,U107)</f>
        <v>1</v>
      </c>
      <c r="V119" s="48">
        <f>SUM('４月'!V107,'５月'!V107,'６月'!V107,V107)</f>
        <v>1</v>
      </c>
    </row>
    <row r="120" spans="6:22" ht="13.8" thickTop="1" x14ac:dyDescent="0.2">
      <c r="P120" s="47" t="s">
        <v>92</v>
      </c>
      <c r="Q120" s="41">
        <f t="shared" ref="Q120:V120" si="4">SUM(Q114:Q119)</f>
        <v>20</v>
      </c>
      <c r="R120" s="41">
        <f t="shared" si="4"/>
        <v>18</v>
      </c>
      <c r="S120" s="41">
        <f t="shared" si="4"/>
        <v>18</v>
      </c>
      <c r="T120" s="41">
        <f t="shared" si="4"/>
        <v>18</v>
      </c>
      <c r="U120" s="41">
        <f t="shared" si="4"/>
        <v>20</v>
      </c>
      <c r="V120" s="41">
        <f t="shared" si="4"/>
        <v>19</v>
      </c>
    </row>
    <row r="124" spans="6:22" x14ac:dyDescent="0.2">
      <c r="Q124" s="20"/>
    </row>
  </sheetData>
  <autoFilter ref="D1:D124" xr:uid="{00000000-0009-0000-0000-000007000000}"/>
  <mergeCells count="353">
    <mergeCell ref="P112:T112"/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E109:AF109"/>
    <mergeCell ref="AG109:AH109"/>
    <mergeCell ref="AG107:AH107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J101:K101"/>
    <mergeCell ref="X101:Y101"/>
    <mergeCell ref="Z101:AA101"/>
    <mergeCell ref="AB101:AE101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C57:C59"/>
    <mergeCell ref="D57:D59"/>
    <mergeCell ref="L57:U57"/>
    <mergeCell ref="V57:AF59"/>
    <mergeCell ref="L58:U58"/>
    <mergeCell ref="AG58:AH58"/>
    <mergeCell ref="L59:U59"/>
    <mergeCell ref="AG59:AH59"/>
    <mergeCell ref="C60:C62"/>
    <mergeCell ref="D60:D62"/>
    <mergeCell ref="L60:U60"/>
    <mergeCell ref="V60:AF62"/>
    <mergeCell ref="L61:U61"/>
    <mergeCell ref="AG61:AH61"/>
    <mergeCell ref="L62:U62"/>
    <mergeCell ref="AG62:AH62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AG14:AH14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L15:U15"/>
    <mergeCell ref="F111:G111"/>
    <mergeCell ref="H111:I111"/>
    <mergeCell ref="J111:K111"/>
    <mergeCell ref="D15:D17"/>
    <mergeCell ref="V15:AF17"/>
    <mergeCell ref="L16:U16"/>
    <mergeCell ref="AG16:AH16"/>
    <mergeCell ref="L17:U17"/>
    <mergeCell ref="AG17:AH17"/>
    <mergeCell ref="AB55:AF55"/>
    <mergeCell ref="L56:U56"/>
    <mergeCell ref="V56:AF56"/>
    <mergeCell ref="AG56:AH56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C15:C17"/>
    <mergeCell ref="C9:C11"/>
    <mergeCell ref="D9:D11"/>
    <mergeCell ref="L9:U9"/>
    <mergeCell ref="V9:AF11"/>
    <mergeCell ref="L10:U10"/>
    <mergeCell ref="AG10:AH10"/>
    <mergeCell ref="L11:U11"/>
    <mergeCell ref="AG11:AH11"/>
    <mergeCell ref="C12:C14"/>
    <mergeCell ref="D12:D14"/>
    <mergeCell ref="L12:U12"/>
    <mergeCell ref="V12:AF14"/>
    <mergeCell ref="L13:U13"/>
    <mergeCell ref="AG13:AH13"/>
    <mergeCell ref="L14:U14"/>
  </mergeCells>
  <phoneticPr fontId="1"/>
  <pageMargins left="0.51181102362204722" right="0.31496062992125984" top="0.55118110236220474" bottom="0.74803149606299213" header="0.31496062992125984" footer="0.31496062992125984"/>
  <pageSetup paperSize="9" scale="98" fitToWidth="0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124"/>
  <sheetViews>
    <sheetView topLeftCell="A49" zoomScale="140" zoomScaleNormal="140" workbookViewId="0">
      <selection activeCell="C55" sqref="C55:AH110"/>
    </sheetView>
  </sheetViews>
  <sheetFormatPr defaultRowHeight="13.2" x14ac:dyDescent="0.2"/>
  <cols>
    <col min="1" max="2" width="2.6640625" style="335" customWidth="1"/>
    <col min="3" max="4" width="2.6640625" style="50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6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25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110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52" t="s">
        <v>9</v>
      </c>
      <c r="D2" s="53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149</v>
      </c>
      <c r="AK2" s="706"/>
    </row>
    <row r="3" spans="1:37" ht="15" customHeight="1" x14ac:dyDescent="0.2">
      <c r="A3" s="332"/>
      <c r="B3" s="332"/>
      <c r="C3" s="583">
        <v>1</v>
      </c>
      <c r="D3" s="584" t="str">
        <f>設定!G8</f>
        <v>金</v>
      </c>
      <c r="E3" s="302" t="s">
        <v>6</v>
      </c>
      <c r="F3" s="129"/>
      <c r="G3" s="130"/>
      <c r="H3" s="130"/>
      <c r="I3" s="130"/>
      <c r="J3" s="130"/>
      <c r="K3" s="131"/>
      <c r="L3" s="816"/>
      <c r="M3" s="817"/>
      <c r="N3" s="817"/>
      <c r="O3" s="817"/>
      <c r="P3" s="817"/>
      <c r="Q3" s="817"/>
      <c r="R3" s="817"/>
      <c r="S3" s="817"/>
      <c r="T3" s="817"/>
      <c r="U3" s="818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60"/>
      <c r="AG3" s="303"/>
      <c r="AH3" s="304"/>
      <c r="AI3" s="71"/>
      <c r="AJ3" s="710">
        <v>1</v>
      </c>
      <c r="AK3" s="305"/>
    </row>
    <row r="4" spans="1:37" ht="15" customHeight="1" x14ac:dyDescent="0.2">
      <c r="A4" s="332"/>
      <c r="B4" s="332"/>
      <c r="C4" s="487"/>
      <c r="D4" s="494"/>
      <c r="E4" s="330" t="s">
        <v>7</v>
      </c>
      <c r="F4" s="132"/>
      <c r="G4" s="133"/>
      <c r="H4" s="133"/>
      <c r="I4" s="133"/>
      <c r="J4" s="133"/>
      <c r="K4" s="134"/>
      <c r="L4" s="775"/>
      <c r="M4" s="801"/>
      <c r="N4" s="801"/>
      <c r="O4" s="801"/>
      <c r="P4" s="801"/>
      <c r="Q4" s="801"/>
      <c r="R4" s="801"/>
      <c r="S4" s="801"/>
      <c r="T4" s="801"/>
      <c r="U4" s="777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2"/>
      <c r="AG4" s="595"/>
      <c r="AH4" s="596"/>
      <c r="AI4" s="71"/>
      <c r="AJ4" s="711"/>
      <c r="AK4" s="307"/>
    </row>
    <row r="5" spans="1:37" ht="15" customHeight="1" x14ac:dyDescent="0.2">
      <c r="A5" s="332"/>
      <c r="B5" s="332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778"/>
      <c r="M5" s="779"/>
      <c r="N5" s="779"/>
      <c r="O5" s="779"/>
      <c r="P5" s="779"/>
      <c r="Q5" s="779"/>
      <c r="R5" s="779"/>
      <c r="S5" s="779"/>
      <c r="T5" s="779"/>
      <c r="U5" s="780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2"/>
      <c r="AG5" s="603"/>
      <c r="AH5" s="604"/>
      <c r="AI5" s="71"/>
      <c r="AJ5" s="712"/>
      <c r="AK5" s="309"/>
    </row>
    <row r="6" spans="1:37" ht="15" customHeight="1" x14ac:dyDescent="0.2">
      <c r="A6" s="332"/>
      <c r="B6" s="332"/>
      <c r="C6" s="605">
        <v>2</v>
      </c>
      <c r="D6" s="606" t="str">
        <f>設定!G11</f>
        <v>土</v>
      </c>
      <c r="E6" s="398" t="s">
        <v>6</v>
      </c>
      <c r="F6" s="391"/>
      <c r="G6" s="392"/>
      <c r="H6" s="392"/>
      <c r="I6" s="392"/>
      <c r="J6" s="392"/>
      <c r="K6" s="393"/>
      <c r="L6" s="808"/>
      <c r="M6" s="667"/>
      <c r="N6" s="667"/>
      <c r="O6" s="667"/>
      <c r="P6" s="667"/>
      <c r="Q6" s="667"/>
      <c r="R6" s="667"/>
      <c r="S6" s="667"/>
      <c r="T6" s="667"/>
      <c r="U6" s="668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1"/>
      <c r="AG6" s="394"/>
      <c r="AH6" s="399"/>
      <c r="AI6" s="71"/>
      <c r="AJ6" s="711">
        <v>2</v>
      </c>
      <c r="AK6" s="305"/>
    </row>
    <row r="7" spans="1:37" ht="15" customHeight="1" x14ac:dyDescent="0.2">
      <c r="A7" s="332"/>
      <c r="B7" s="332"/>
      <c r="C7" s="605"/>
      <c r="D7" s="606"/>
      <c r="E7" s="398" t="s">
        <v>7</v>
      </c>
      <c r="F7" s="391"/>
      <c r="G7" s="392"/>
      <c r="H7" s="392"/>
      <c r="I7" s="392"/>
      <c r="J7" s="392"/>
      <c r="K7" s="393"/>
      <c r="L7" s="798"/>
      <c r="M7" s="799"/>
      <c r="N7" s="799"/>
      <c r="O7" s="799"/>
      <c r="P7" s="799"/>
      <c r="Q7" s="799"/>
      <c r="R7" s="799"/>
      <c r="S7" s="799"/>
      <c r="T7" s="799"/>
      <c r="U7" s="800"/>
      <c r="V7" s="610"/>
      <c r="W7" s="610"/>
      <c r="X7" s="610"/>
      <c r="Y7" s="610"/>
      <c r="Z7" s="610"/>
      <c r="AA7" s="610"/>
      <c r="AB7" s="610"/>
      <c r="AC7" s="610"/>
      <c r="AD7" s="610"/>
      <c r="AE7" s="610"/>
      <c r="AF7" s="611"/>
      <c r="AG7" s="615"/>
      <c r="AH7" s="616"/>
      <c r="AI7" s="71"/>
      <c r="AJ7" s="711"/>
      <c r="AK7" s="307"/>
    </row>
    <row r="8" spans="1:37" ht="15" customHeight="1" x14ac:dyDescent="0.2">
      <c r="A8" s="332"/>
      <c r="B8" s="332"/>
      <c r="C8" s="605"/>
      <c r="D8" s="606"/>
      <c r="E8" s="400" t="s">
        <v>8</v>
      </c>
      <c r="F8" s="391"/>
      <c r="G8" s="392"/>
      <c r="H8" s="392"/>
      <c r="I8" s="392"/>
      <c r="J8" s="392"/>
      <c r="K8" s="393"/>
      <c r="L8" s="802"/>
      <c r="M8" s="803"/>
      <c r="N8" s="803"/>
      <c r="O8" s="803"/>
      <c r="P8" s="803"/>
      <c r="Q8" s="803"/>
      <c r="R8" s="803"/>
      <c r="S8" s="803"/>
      <c r="T8" s="803"/>
      <c r="U8" s="804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1"/>
      <c r="AG8" s="620"/>
      <c r="AH8" s="621"/>
      <c r="AI8" s="71"/>
      <c r="AJ8" s="712"/>
      <c r="AK8" s="309"/>
    </row>
    <row r="9" spans="1:37" ht="15" customHeight="1" x14ac:dyDescent="0.2">
      <c r="A9" s="332"/>
      <c r="B9" s="332"/>
      <c r="C9" s="605">
        <v>3</v>
      </c>
      <c r="D9" s="606" t="str">
        <f>設定!G14</f>
        <v>日</v>
      </c>
      <c r="E9" s="398" t="s">
        <v>6</v>
      </c>
      <c r="F9" s="391"/>
      <c r="G9" s="392"/>
      <c r="H9" s="392"/>
      <c r="I9" s="392"/>
      <c r="J9" s="392"/>
      <c r="K9" s="393"/>
      <c r="L9" s="808"/>
      <c r="M9" s="667"/>
      <c r="N9" s="667"/>
      <c r="O9" s="667"/>
      <c r="P9" s="667"/>
      <c r="Q9" s="667"/>
      <c r="R9" s="667"/>
      <c r="S9" s="667"/>
      <c r="T9" s="667"/>
      <c r="U9" s="668"/>
      <c r="V9" s="622"/>
      <c r="W9" s="622"/>
      <c r="X9" s="622"/>
      <c r="Y9" s="622"/>
      <c r="Z9" s="622"/>
      <c r="AA9" s="622"/>
      <c r="AB9" s="622"/>
      <c r="AC9" s="622"/>
      <c r="AD9" s="622"/>
      <c r="AE9" s="622"/>
      <c r="AF9" s="624"/>
      <c r="AG9" s="394"/>
      <c r="AH9" s="399"/>
      <c r="AI9" s="71"/>
      <c r="AJ9" s="710">
        <v>3</v>
      </c>
      <c r="AK9" s="305"/>
    </row>
    <row r="10" spans="1:37" ht="15" customHeight="1" x14ac:dyDescent="0.2">
      <c r="A10" s="332"/>
      <c r="B10" s="332"/>
      <c r="C10" s="605"/>
      <c r="D10" s="606"/>
      <c r="E10" s="398" t="s">
        <v>7</v>
      </c>
      <c r="F10" s="391"/>
      <c r="G10" s="392"/>
      <c r="H10" s="392"/>
      <c r="I10" s="392"/>
      <c r="J10" s="392"/>
      <c r="K10" s="393"/>
      <c r="L10" s="798"/>
      <c r="M10" s="799"/>
      <c r="N10" s="799"/>
      <c r="O10" s="799"/>
      <c r="P10" s="799"/>
      <c r="Q10" s="799"/>
      <c r="R10" s="799"/>
      <c r="S10" s="799"/>
      <c r="T10" s="799"/>
      <c r="U10" s="800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4"/>
      <c r="AG10" s="615"/>
      <c r="AH10" s="616"/>
      <c r="AI10" s="71"/>
      <c r="AJ10" s="711"/>
      <c r="AK10" s="307"/>
    </row>
    <row r="11" spans="1:37" ht="15" customHeight="1" x14ac:dyDescent="0.2">
      <c r="A11" s="332"/>
      <c r="B11" s="332"/>
      <c r="C11" s="605"/>
      <c r="D11" s="606"/>
      <c r="E11" s="400" t="s">
        <v>8</v>
      </c>
      <c r="F11" s="391"/>
      <c r="G11" s="392"/>
      <c r="H11" s="392"/>
      <c r="I11" s="392"/>
      <c r="J11" s="392"/>
      <c r="K11" s="393"/>
      <c r="L11" s="802"/>
      <c r="M11" s="803"/>
      <c r="N11" s="803"/>
      <c r="O11" s="803"/>
      <c r="P11" s="803"/>
      <c r="Q11" s="803"/>
      <c r="R11" s="803"/>
      <c r="S11" s="803"/>
      <c r="T11" s="803"/>
      <c r="U11" s="804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4"/>
      <c r="AG11" s="620"/>
      <c r="AH11" s="621"/>
      <c r="AI11" s="71"/>
      <c r="AJ11" s="712"/>
      <c r="AK11" s="312"/>
    </row>
    <row r="12" spans="1:37" ht="15" customHeight="1" x14ac:dyDescent="0.2">
      <c r="A12" s="332"/>
      <c r="B12" s="332"/>
      <c r="C12" s="487">
        <v>4</v>
      </c>
      <c r="D12" s="494" t="str">
        <f>設定!G17</f>
        <v>月</v>
      </c>
      <c r="E12" s="306" t="s">
        <v>6</v>
      </c>
      <c r="F12" s="294"/>
      <c r="G12" s="135"/>
      <c r="H12" s="135"/>
      <c r="I12" s="135"/>
      <c r="J12" s="135"/>
      <c r="K12" s="281"/>
      <c r="L12" s="669"/>
      <c r="M12" s="670"/>
      <c r="N12" s="670"/>
      <c r="O12" s="670"/>
      <c r="P12" s="670"/>
      <c r="Q12" s="670"/>
      <c r="R12" s="670"/>
      <c r="S12" s="670"/>
      <c r="T12" s="670"/>
      <c r="U12" s="671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/>
    </row>
    <row r="13" spans="1:37" ht="15" customHeight="1" x14ac:dyDescent="0.2">
      <c r="A13" s="332"/>
      <c r="B13" s="332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775"/>
      <c r="M13" s="801"/>
      <c r="N13" s="801"/>
      <c r="O13" s="801"/>
      <c r="P13" s="801"/>
      <c r="Q13" s="801"/>
      <c r="R13" s="801"/>
      <c r="S13" s="801"/>
      <c r="T13" s="801"/>
      <c r="U13" s="777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/>
    </row>
    <row r="14" spans="1:37" ht="15" customHeight="1" x14ac:dyDescent="0.2">
      <c r="A14" s="332"/>
      <c r="B14" s="332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778"/>
      <c r="M14" s="779"/>
      <c r="N14" s="779"/>
      <c r="O14" s="779"/>
      <c r="P14" s="779"/>
      <c r="Q14" s="779"/>
      <c r="R14" s="779"/>
      <c r="S14" s="779"/>
      <c r="T14" s="779"/>
      <c r="U14" s="78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</row>
    <row r="15" spans="1:37" ht="15" customHeight="1" x14ac:dyDescent="0.2">
      <c r="A15" s="332"/>
      <c r="B15" s="332"/>
      <c r="C15" s="605">
        <v>5</v>
      </c>
      <c r="D15" s="606" t="str">
        <f>設定!G20</f>
        <v>火</v>
      </c>
      <c r="E15" s="400" t="s">
        <v>6</v>
      </c>
      <c r="F15" s="401"/>
      <c r="G15" s="402"/>
      <c r="H15" s="402"/>
      <c r="I15" s="402"/>
      <c r="J15" s="402"/>
      <c r="K15" s="403"/>
      <c r="L15" s="808" t="str">
        <f>AK15</f>
        <v>学校閉庁日</v>
      </c>
      <c r="M15" s="667"/>
      <c r="N15" s="667"/>
      <c r="O15" s="667"/>
      <c r="P15" s="667"/>
      <c r="Q15" s="667"/>
      <c r="R15" s="667"/>
      <c r="S15" s="667"/>
      <c r="T15" s="667"/>
      <c r="U15" s="668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1"/>
      <c r="AG15" s="394"/>
      <c r="AH15" s="399"/>
      <c r="AI15" s="71"/>
      <c r="AJ15" s="710">
        <v>5</v>
      </c>
      <c r="AK15" s="136" t="s">
        <v>212</v>
      </c>
    </row>
    <row r="16" spans="1:37" ht="15" customHeight="1" x14ac:dyDescent="0.2">
      <c r="A16" s="332"/>
      <c r="B16" s="332"/>
      <c r="C16" s="605"/>
      <c r="D16" s="606"/>
      <c r="E16" s="404" t="s">
        <v>7</v>
      </c>
      <c r="F16" s="391"/>
      <c r="G16" s="392"/>
      <c r="H16" s="392"/>
      <c r="I16" s="392"/>
      <c r="J16" s="392"/>
      <c r="K16" s="393"/>
      <c r="L16" s="798"/>
      <c r="M16" s="799"/>
      <c r="N16" s="799"/>
      <c r="O16" s="799"/>
      <c r="P16" s="799"/>
      <c r="Q16" s="799"/>
      <c r="R16" s="799"/>
      <c r="S16" s="799"/>
      <c r="T16" s="799"/>
      <c r="U16" s="80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1"/>
      <c r="AG16" s="615"/>
      <c r="AH16" s="616"/>
      <c r="AI16" s="71"/>
      <c r="AJ16" s="711"/>
      <c r="AK16" s="128"/>
    </row>
    <row r="17" spans="1:37" ht="15" customHeight="1" x14ac:dyDescent="0.2">
      <c r="A17" s="332"/>
      <c r="B17" s="332"/>
      <c r="C17" s="605"/>
      <c r="D17" s="606"/>
      <c r="E17" s="405" t="s">
        <v>8</v>
      </c>
      <c r="F17" s="391"/>
      <c r="G17" s="392"/>
      <c r="H17" s="392"/>
      <c r="I17" s="392"/>
      <c r="J17" s="392"/>
      <c r="K17" s="393"/>
      <c r="L17" s="802"/>
      <c r="M17" s="803"/>
      <c r="N17" s="803"/>
      <c r="O17" s="803"/>
      <c r="P17" s="803"/>
      <c r="Q17" s="803"/>
      <c r="R17" s="803"/>
      <c r="S17" s="803"/>
      <c r="T17" s="803"/>
      <c r="U17" s="804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1"/>
      <c r="AG17" s="620"/>
      <c r="AH17" s="621"/>
      <c r="AI17" s="71"/>
      <c r="AJ17" s="712"/>
      <c r="AK17" s="312"/>
    </row>
    <row r="18" spans="1:37" ht="15" customHeight="1" x14ac:dyDescent="0.2">
      <c r="A18" s="332"/>
      <c r="B18" s="332"/>
      <c r="C18" s="605">
        <v>6</v>
      </c>
      <c r="D18" s="606" t="str">
        <f>設定!G23</f>
        <v>水</v>
      </c>
      <c r="E18" s="398" t="s">
        <v>6</v>
      </c>
      <c r="F18" s="391"/>
      <c r="G18" s="392"/>
      <c r="H18" s="392"/>
      <c r="I18" s="392"/>
      <c r="J18" s="392"/>
      <c r="K18" s="393"/>
      <c r="L18" s="808" t="str">
        <f>AK18</f>
        <v>学校閉庁日</v>
      </c>
      <c r="M18" s="667"/>
      <c r="N18" s="667"/>
      <c r="O18" s="667"/>
      <c r="P18" s="667"/>
      <c r="Q18" s="667"/>
      <c r="R18" s="667"/>
      <c r="S18" s="667"/>
      <c r="T18" s="667"/>
      <c r="U18" s="668"/>
      <c r="V18" s="622"/>
      <c r="W18" s="622"/>
      <c r="X18" s="622"/>
      <c r="Y18" s="622"/>
      <c r="Z18" s="622"/>
      <c r="AA18" s="622"/>
      <c r="AB18" s="622"/>
      <c r="AC18" s="622"/>
      <c r="AD18" s="622"/>
      <c r="AE18" s="622"/>
      <c r="AF18" s="624"/>
      <c r="AG18" s="394"/>
      <c r="AH18" s="399"/>
      <c r="AI18" s="71"/>
      <c r="AJ18" s="710">
        <v>6</v>
      </c>
      <c r="AK18" s="136" t="s">
        <v>212</v>
      </c>
    </row>
    <row r="19" spans="1:37" ht="15" customHeight="1" x14ac:dyDescent="0.2">
      <c r="A19" s="332"/>
      <c r="B19" s="332"/>
      <c r="C19" s="605"/>
      <c r="D19" s="606"/>
      <c r="E19" s="404" t="s">
        <v>7</v>
      </c>
      <c r="F19" s="391"/>
      <c r="G19" s="392"/>
      <c r="H19" s="392"/>
      <c r="I19" s="392"/>
      <c r="J19" s="392"/>
      <c r="K19" s="393"/>
      <c r="L19" s="798"/>
      <c r="M19" s="799"/>
      <c r="N19" s="799"/>
      <c r="O19" s="799"/>
      <c r="P19" s="799"/>
      <c r="Q19" s="799"/>
      <c r="R19" s="799"/>
      <c r="S19" s="799"/>
      <c r="T19" s="799"/>
      <c r="U19" s="800"/>
      <c r="V19" s="622"/>
      <c r="W19" s="622"/>
      <c r="X19" s="622"/>
      <c r="Y19" s="622"/>
      <c r="Z19" s="622"/>
      <c r="AA19" s="622"/>
      <c r="AB19" s="622"/>
      <c r="AC19" s="622"/>
      <c r="AD19" s="622"/>
      <c r="AE19" s="622"/>
      <c r="AF19" s="624"/>
      <c r="AG19" s="615"/>
      <c r="AH19" s="616"/>
      <c r="AI19" s="71"/>
      <c r="AJ19" s="711"/>
      <c r="AK19" s="128"/>
    </row>
    <row r="20" spans="1:37" ht="15" customHeight="1" x14ac:dyDescent="0.2">
      <c r="A20" s="332"/>
      <c r="B20" s="332"/>
      <c r="C20" s="605"/>
      <c r="D20" s="606"/>
      <c r="E20" s="405" t="s">
        <v>8</v>
      </c>
      <c r="F20" s="391"/>
      <c r="G20" s="392"/>
      <c r="H20" s="392"/>
      <c r="I20" s="392"/>
      <c r="J20" s="392"/>
      <c r="K20" s="393"/>
      <c r="L20" s="802"/>
      <c r="M20" s="803"/>
      <c r="N20" s="803"/>
      <c r="O20" s="803"/>
      <c r="P20" s="803"/>
      <c r="Q20" s="803"/>
      <c r="R20" s="803"/>
      <c r="S20" s="803"/>
      <c r="T20" s="803"/>
      <c r="U20" s="804"/>
      <c r="V20" s="622"/>
      <c r="W20" s="622"/>
      <c r="X20" s="622"/>
      <c r="Y20" s="622"/>
      <c r="Z20" s="622"/>
      <c r="AA20" s="622"/>
      <c r="AB20" s="622"/>
      <c r="AC20" s="622"/>
      <c r="AD20" s="622"/>
      <c r="AE20" s="622"/>
      <c r="AF20" s="624"/>
      <c r="AG20" s="620"/>
      <c r="AH20" s="621"/>
      <c r="AI20" s="71"/>
      <c r="AJ20" s="712"/>
      <c r="AK20" s="312"/>
    </row>
    <row r="21" spans="1:37" ht="15" customHeight="1" x14ac:dyDescent="0.2">
      <c r="A21" s="332"/>
      <c r="B21" s="332"/>
      <c r="C21" s="605">
        <v>7</v>
      </c>
      <c r="D21" s="606" t="str">
        <f>設定!G26</f>
        <v>木</v>
      </c>
      <c r="E21" s="398" t="s">
        <v>6</v>
      </c>
      <c r="F21" s="391"/>
      <c r="G21" s="392"/>
      <c r="H21" s="392"/>
      <c r="I21" s="392"/>
      <c r="J21" s="392"/>
      <c r="K21" s="393"/>
      <c r="L21" s="808" t="str">
        <f>AK21</f>
        <v>学校閉庁日</v>
      </c>
      <c r="M21" s="667"/>
      <c r="N21" s="667"/>
      <c r="O21" s="667"/>
      <c r="P21" s="667"/>
      <c r="Q21" s="667"/>
      <c r="R21" s="667"/>
      <c r="S21" s="667"/>
      <c r="T21" s="667"/>
      <c r="U21" s="668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1"/>
      <c r="AG21" s="394"/>
      <c r="AH21" s="399"/>
      <c r="AI21" s="71"/>
      <c r="AJ21" s="710">
        <v>7</v>
      </c>
      <c r="AK21" s="136" t="s">
        <v>212</v>
      </c>
    </row>
    <row r="22" spans="1:37" ht="15" customHeight="1" x14ac:dyDescent="0.2">
      <c r="A22" s="332"/>
      <c r="B22" s="332"/>
      <c r="C22" s="605"/>
      <c r="D22" s="606"/>
      <c r="E22" s="404" t="s">
        <v>7</v>
      </c>
      <c r="F22" s="391"/>
      <c r="G22" s="392"/>
      <c r="H22" s="392"/>
      <c r="I22" s="392"/>
      <c r="J22" s="392"/>
      <c r="K22" s="393"/>
      <c r="L22" s="798"/>
      <c r="M22" s="799"/>
      <c r="N22" s="799"/>
      <c r="O22" s="799"/>
      <c r="P22" s="799"/>
      <c r="Q22" s="799"/>
      <c r="R22" s="799"/>
      <c r="S22" s="799"/>
      <c r="T22" s="799"/>
      <c r="U22" s="80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1"/>
      <c r="AG22" s="615"/>
      <c r="AH22" s="616"/>
      <c r="AI22" s="71"/>
      <c r="AJ22" s="711"/>
      <c r="AK22" s="128"/>
    </row>
    <row r="23" spans="1:37" ht="15" customHeight="1" x14ac:dyDescent="0.2">
      <c r="A23" s="332"/>
      <c r="B23" s="332"/>
      <c r="C23" s="605"/>
      <c r="D23" s="606"/>
      <c r="E23" s="405" t="s">
        <v>8</v>
      </c>
      <c r="F23" s="391"/>
      <c r="G23" s="392"/>
      <c r="H23" s="392"/>
      <c r="I23" s="392"/>
      <c r="J23" s="392"/>
      <c r="K23" s="393"/>
      <c r="L23" s="802"/>
      <c r="M23" s="803"/>
      <c r="N23" s="803"/>
      <c r="O23" s="803"/>
      <c r="P23" s="803"/>
      <c r="Q23" s="803"/>
      <c r="R23" s="803"/>
      <c r="S23" s="803"/>
      <c r="T23" s="803"/>
      <c r="U23" s="804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1"/>
      <c r="AG23" s="620"/>
      <c r="AH23" s="621"/>
      <c r="AI23" s="71"/>
      <c r="AJ23" s="712"/>
      <c r="AK23" s="312"/>
    </row>
    <row r="24" spans="1:37" ht="15" customHeight="1" x14ac:dyDescent="0.2">
      <c r="A24" s="332"/>
      <c r="B24" s="332"/>
      <c r="C24" s="605">
        <v>8</v>
      </c>
      <c r="D24" s="606" t="str">
        <f>設定!G29</f>
        <v>金</v>
      </c>
      <c r="E24" s="398" t="s">
        <v>6</v>
      </c>
      <c r="F24" s="391"/>
      <c r="G24" s="392"/>
      <c r="H24" s="392"/>
      <c r="I24" s="392"/>
      <c r="J24" s="392"/>
      <c r="K24" s="393"/>
      <c r="L24" s="808" t="str">
        <f>AK24</f>
        <v>学校閉庁日</v>
      </c>
      <c r="M24" s="667"/>
      <c r="N24" s="667"/>
      <c r="O24" s="667"/>
      <c r="P24" s="667"/>
      <c r="Q24" s="667"/>
      <c r="R24" s="667"/>
      <c r="S24" s="667"/>
      <c r="T24" s="667"/>
      <c r="U24" s="668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1"/>
      <c r="AG24" s="394"/>
      <c r="AH24" s="399"/>
      <c r="AI24" s="71"/>
      <c r="AJ24" s="710">
        <v>8</v>
      </c>
      <c r="AK24" s="136" t="s">
        <v>212</v>
      </c>
    </row>
    <row r="25" spans="1:37" ht="15" customHeight="1" x14ac:dyDescent="0.2">
      <c r="A25" s="332"/>
      <c r="B25" s="332"/>
      <c r="C25" s="605"/>
      <c r="D25" s="606"/>
      <c r="E25" s="404" t="s">
        <v>7</v>
      </c>
      <c r="F25" s="391"/>
      <c r="G25" s="392"/>
      <c r="H25" s="392"/>
      <c r="I25" s="392"/>
      <c r="J25" s="392"/>
      <c r="K25" s="393"/>
      <c r="L25" s="798"/>
      <c r="M25" s="799"/>
      <c r="N25" s="799"/>
      <c r="O25" s="799"/>
      <c r="P25" s="799"/>
      <c r="Q25" s="799"/>
      <c r="R25" s="799"/>
      <c r="S25" s="799"/>
      <c r="T25" s="799"/>
      <c r="U25" s="80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1"/>
      <c r="AG25" s="615"/>
      <c r="AH25" s="616"/>
      <c r="AI25" s="71"/>
      <c r="AJ25" s="711"/>
      <c r="AK25" s="128"/>
    </row>
    <row r="26" spans="1:37" ht="15" customHeight="1" x14ac:dyDescent="0.2">
      <c r="A26" s="332"/>
      <c r="B26" s="332"/>
      <c r="C26" s="605"/>
      <c r="D26" s="606"/>
      <c r="E26" s="405" t="s">
        <v>8</v>
      </c>
      <c r="F26" s="391"/>
      <c r="G26" s="392"/>
      <c r="H26" s="392"/>
      <c r="I26" s="392"/>
      <c r="J26" s="392"/>
      <c r="K26" s="393"/>
      <c r="L26" s="802"/>
      <c r="M26" s="803"/>
      <c r="N26" s="803"/>
      <c r="O26" s="803"/>
      <c r="P26" s="803"/>
      <c r="Q26" s="803"/>
      <c r="R26" s="803"/>
      <c r="S26" s="803"/>
      <c r="T26" s="803"/>
      <c r="U26" s="804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1"/>
      <c r="AG26" s="620"/>
      <c r="AH26" s="621"/>
      <c r="AI26" s="71"/>
      <c r="AJ26" s="712"/>
      <c r="AK26" s="312"/>
    </row>
    <row r="27" spans="1:37" ht="15" customHeight="1" x14ac:dyDescent="0.2">
      <c r="A27" s="332"/>
      <c r="B27" s="332"/>
      <c r="C27" s="605">
        <v>9</v>
      </c>
      <c r="D27" s="606" t="str">
        <f>設定!G32</f>
        <v>土</v>
      </c>
      <c r="E27" s="398" t="s">
        <v>6</v>
      </c>
      <c r="F27" s="391"/>
      <c r="G27" s="392"/>
      <c r="H27" s="392"/>
      <c r="I27" s="392"/>
      <c r="J27" s="392"/>
      <c r="K27" s="393"/>
      <c r="L27" s="808"/>
      <c r="M27" s="667"/>
      <c r="N27" s="667"/>
      <c r="O27" s="667"/>
      <c r="P27" s="667"/>
      <c r="Q27" s="667"/>
      <c r="R27" s="667"/>
      <c r="S27" s="667"/>
      <c r="T27" s="667"/>
      <c r="U27" s="668"/>
      <c r="V27" s="622" t="s">
        <v>451</v>
      </c>
      <c r="W27" s="622"/>
      <c r="X27" s="622"/>
      <c r="Y27" s="622"/>
      <c r="Z27" s="622"/>
      <c r="AA27" s="622"/>
      <c r="AB27" s="622"/>
      <c r="AC27" s="622"/>
      <c r="AD27" s="622"/>
      <c r="AE27" s="622"/>
      <c r="AF27" s="624"/>
      <c r="AG27" s="394"/>
      <c r="AH27" s="399"/>
      <c r="AI27" s="71"/>
      <c r="AJ27" s="710">
        <v>9</v>
      </c>
      <c r="AK27" s="136"/>
    </row>
    <row r="28" spans="1:37" ht="15" customHeight="1" x14ac:dyDescent="0.2">
      <c r="A28" s="332"/>
      <c r="B28" s="332"/>
      <c r="C28" s="605"/>
      <c r="D28" s="606"/>
      <c r="E28" s="404" t="s">
        <v>7</v>
      </c>
      <c r="F28" s="391"/>
      <c r="G28" s="392"/>
      <c r="H28" s="392"/>
      <c r="I28" s="392"/>
      <c r="J28" s="392"/>
      <c r="K28" s="393"/>
      <c r="L28" s="798"/>
      <c r="M28" s="799"/>
      <c r="N28" s="799"/>
      <c r="O28" s="799"/>
      <c r="P28" s="799"/>
      <c r="Q28" s="799"/>
      <c r="R28" s="799"/>
      <c r="S28" s="799"/>
      <c r="T28" s="799"/>
      <c r="U28" s="800"/>
      <c r="V28" s="622"/>
      <c r="W28" s="622"/>
      <c r="X28" s="622"/>
      <c r="Y28" s="622"/>
      <c r="Z28" s="622"/>
      <c r="AA28" s="622"/>
      <c r="AB28" s="622"/>
      <c r="AC28" s="622"/>
      <c r="AD28" s="622"/>
      <c r="AE28" s="622"/>
      <c r="AF28" s="624"/>
      <c r="AG28" s="615"/>
      <c r="AH28" s="616"/>
      <c r="AI28" s="71"/>
      <c r="AJ28" s="711"/>
      <c r="AK28" s="128"/>
    </row>
    <row r="29" spans="1:37" ht="15" customHeight="1" x14ac:dyDescent="0.2">
      <c r="A29" s="332"/>
      <c r="B29" s="332"/>
      <c r="C29" s="605"/>
      <c r="D29" s="606"/>
      <c r="E29" s="405" t="s">
        <v>8</v>
      </c>
      <c r="F29" s="391"/>
      <c r="G29" s="392"/>
      <c r="H29" s="392"/>
      <c r="I29" s="392"/>
      <c r="J29" s="392"/>
      <c r="K29" s="393"/>
      <c r="L29" s="802"/>
      <c r="M29" s="803"/>
      <c r="N29" s="803"/>
      <c r="O29" s="803"/>
      <c r="P29" s="803"/>
      <c r="Q29" s="803"/>
      <c r="R29" s="803"/>
      <c r="S29" s="803"/>
      <c r="T29" s="803"/>
      <c r="U29" s="804"/>
      <c r="V29" s="622"/>
      <c r="W29" s="622"/>
      <c r="X29" s="622"/>
      <c r="Y29" s="622"/>
      <c r="Z29" s="622"/>
      <c r="AA29" s="622"/>
      <c r="AB29" s="622"/>
      <c r="AC29" s="622"/>
      <c r="AD29" s="622"/>
      <c r="AE29" s="622"/>
      <c r="AF29" s="624"/>
      <c r="AG29" s="620"/>
      <c r="AH29" s="621"/>
      <c r="AI29" s="71"/>
      <c r="AJ29" s="712"/>
      <c r="AK29" s="312"/>
    </row>
    <row r="30" spans="1:37" ht="15" customHeight="1" x14ac:dyDescent="0.2">
      <c r="A30" s="332"/>
      <c r="B30" s="332"/>
      <c r="C30" s="605">
        <v>10</v>
      </c>
      <c r="D30" s="606" t="str">
        <f>設定!G35</f>
        <v>日</v>
      </c>
      <c r="E30" s="398" t="s">
        <v>6</v>
      </c>
      <c r="F30" s="391"/>
      <c r="G30" s="392"/>
      <c r="H30" s="392"/>
      <c r="I30" s="392"/>
      <c r="J30" s="392"/>
      <c r="K30" s="393"/>
      <c r="L30" s="808"/>
      <c r="M30" s="667"/>
      <c r="N30" s="667"/>
      <c r="O30" s="667"/>
      <c r="P30" s="667"/>
      <c r="Q30" s="667"/>
      <c r="R30" s="667"/>
      <c r="S30" s="667"/>
      <c r="T30" s="667"/>
      <c r="U30" s="668"/>
      <c r="V30" s="622" t="s">
        <v>451</v>
      </c>
      <c r="W30" s="622"/>
      <c r="X30" s="622"/>
      <c r="Y30" s="622"/>
      <c r="Z30" s="622"/>
      <c r="AA30" s="622"/>
      <c r="AB30" s="622"/>
      <c r="AC30" s="622"/>
      <c r="AD30" s="622"/>
      <c r="AE30" s="622"/>
      <c r="AF30" s="624"/>
      <c r="AG30" s="394"/>
      <c r="AH30" s="399"/>
      <c r="AI30" s="71"/>
      <c r="AJ30" s="710">
        <v>10</v>
      </c>
      <c r="AK30" s="136"/>
    </row>
    <row r="31" spans="1:37" ht="15" customHeight="1" x14ac:dyDescent="0.2">
      <c r="A31" s="332"/>
      <c r="B31" s="332"/>
      <c r="C31" s="605"/>
      <c r="D31" s="606"/>
      <c r="E31" s="404" t="s">
        <v>7</v>
      </c>
      <c r="F31" s="391"/>
      <c r="G31" s="392"/>
      <c r="H31" s="392"/>
      <c r="I31" s="392"/>
      <c r="J31" s="392"/>
      <c r="K31" s="393"/>
      <c r="L31" s="798"/>
      <c r="M31" s="799"/>
      <c r="N31" s="799"/>
      <c r="O31" s="799"/>
      <c r="P31" s="799"/>
      <c r="Q31" s="799"/>
      <c r="R31" s="799"/>
      <c r="S31" s="799"/>
      <c r="T31" s="799"/>
      <c r="U31" s="800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4"/>
      <c r="AG31" s="615"/>
      <c r="AH31" s="616"/>
      <c r="AI31" s="71"/>
      <c r="AJ31" s="711"/>
      <c r="AK31" s="128"/>
    </row>
    <row r="32" spans="1:37" ht="15" customHeight="1" x14ac:dyDescent="0.2">
      <c r="A32" s="332"/>
      <c r="B32" s="332"/>
      <c r="C32" s="605"/>
      <c r="D32" s="606"/>
      <c r="E32" s="405" t="s">
        <v>8</v>
      </c>
      <c r="F32" s="391"/>
      <c r="G32" s="392"/>
      <c r="H32" s="392"/>
      <c r="I32" s="392"/>
      <c r="J32" s="392"/>
      <c r="K32" s="393"/>
      <c r="L32" s="802"/>
      <c r="M32" s="803"/>
      <c r="N32" s="803"/>
      <c r="O32" s="803"/>
      <c r="P32" s="803"/>
      <c r="Q32" s="803"/>
      <c r="R32" s="803"/>
      <c r="S32" s="803"/>
      <c r="T32" s="803"/>
      <c r="U32" s="804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4"/>
      <c r="AG32" s="620"/>
      <c r="AH32" s="621"/>
      <c r="AI32" s="71"/>
      <c r="AJ32" s="712"/>
      <c r="AK32" s="312"/>
    </row>
    <row r="33" spans="1:37" ht="15" customHeight="1" x14ac:dyDescent="0.2">
      <c r="A33" s="332"/>
      <c r="B33" s="332"/>
      <c r="C33" s="605">
        <v>11</v>
      </c>
      <c r="D33" s="606" t="str">
        <f>設定!G38</f>
        <v>月</v>
      </c>
      <c r="E33" s="398" t="s">
        <v>6</v>
      </c>
      <c r="F33" s="391"/>
      <c r="G33" s="392"/>
      <c r="H33" s="392"/>
      <c r="I33" s="392"/>
      <c r="J33" s="392"/>
      <c r="K33" s="393"/>
      <c r="L33" s="808" t="str">
        <f>AK33</f>
        <v>山の日</v>
      </c>
      <c r="M33" s="667"/>
      <c r="N33" s="667"/>
      <c r="O33" s="667"/>
      <c r="P33" s="667"/>
      <c r="Q33" s="667"/>
      <c r="R33" s="667"/>
      <c r="S33" s="667"/>
      <c r="T33" s="667"/>
      <c r="U33" s="668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1"/>
      <c r="AG33" s="394"/>
      <c r="AH33" s="399"/>
      <c r="AI33" s="71"/>
      <c r="AJ33" s="710">
        <v>11</v>
      </c>
      <c r="AK33" s="136" t="s">
        <v>197</v>
      </c>
    </row>
    <row r="34" spans="1:37" ht="15" customHeight="1" x14ac:dyDescent="0.2">
      <c r="A34" s="332"/>
      <c r="B34" s="332"/>
      <c r="C34" s="605"/>
      <c r="D34" s="606"/>
      <c r="E34" s="404" t="s">
        <v>7</v>
      </c>
      <c r="F34" s="391"/>
      <c r="G34" s="392"/>
      <c r="H34" s="392"/>
      <c r="I34" s="392"/>
      <c r="J34" s="392"/>
      <c r="K34" s="393"/>
      <c r="L34" s="798"/>
      <c r="M34" s="799"/>
      <c r="N34" s="799"/>
      <c r="O34" s="799"/>
      <c r="P34" s="799"/>
      <c r="Q34" s="799"/>
      <c r="R34" s="799"/>
      <c r="S34" s="799"/>
      <c r="T34" s="799"/>
      <c r="U34" s="80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1"/>
      <c r="AG34" s="615"/>
      <c r="AH34" s="616"/>
      <c r="AI34" s="71"/>
      <c r="AJ34" s="711"/>
      <c r="AK34" s="128"/>
    </row>
    <row r="35" spans="1:37" ht="15" customHeight="1" x14ac:dyDescent="0.2">
      <c r="A35" s="332"/>
      <c r="B35" s="332"/>
      <c r="C35" s="605"/>
      <c r="D35" s="606"/>
      <c r="E35" s="405" t="s">
        <v>8</v>
      </c>
      <c r="F35" s="391"/>
      <c r="G35" s="392"/>
      <c r="H35" s="392"/>
      <c r="I35" s="392"/>
      <c r="J35" s="392"/>
      <c r="K35" s="393"/>
      <c r="L35" s="802"/>
      <c r="M35" s="803"/>
      <c r="N35" s="803"/>
      <c r="O35" s="803"/>
      <c r="P35" s="803"/>
      <c r="Q35" s="803"/>
      <c r="R35" s="803"/>
      <c r="S35" s="803"/>
      <c r="T35" s="803"/>
      <c r="U35" s="804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1"/>
      <c r="AG35" s="620"/>
      <c r="AH35" s="621"/>
      <c r="AI35" s="71"/>
      <c r="AJ35" s="712"/>
      <c r="AK35" s="312"/>
    </row>
    <row r="36" spans="1:37" ht="15" customHeight="1" x14ac:dyDescent="0.2">
      <c r="A36" s="332"/>
      <c r="B36" s="332"/>
      <c r="C36" s="487">
        <v>12</v>
      </c>
      <c r="D36" s="494" t="str">
        <f>設定!G41</f>
        <v>火</v>
      </c>
      <c r="E36" s="306" t="s">
        <v>6</v>
      </c>
      <c r="F36" s="294"/>
      <c r="G36" s="135"/>
      <c r="H36" s="135"/>
      <c r="I36" s="135"/>
      <c r="J36" s="135"/>
      <c r="K36" s="281"/>
      <c r="L36" s="669"/>
      <c r="M36" s="670"/>
      <c r="N36" s="670"/>
      <c r="O36" s="670"/>
      <c r="P36" s="670"/>
      <c r="Q36" s="670"/>
      <c r="R36" s="670"/>
      <c r="S36" s="670"/>
      <c r="T36" s="670"/>
      <c r="U36" s="671"/>
      <c r="V36" s="590" t="s">
        <v>452</v>
      </c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/>
    </row>
    <row r="37" spans="1:37" ht="15" customHeight="1" x14ac:dyDescent="0.2">
      <c r="A37" s="332"/>
      <c r="B37" s="332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775"/>
      <c r="M37" s="801"/>
      <c r="N37" s="801"/>
      <c r="O37" s="801"/>
      <c r="P37" s="801"/>
      <c r="Q37" s="801"/>
      <c r="R37" s="801"/>
      <c r="S37" s="801"/>
      <c r="T37" s="801"/>
      <c r="U37" s="777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/>
    </row>
    <row r="38" spans="1:37" ht="15" customHeight="1" x14ac:dyDescent="0.2">
      <c r="A38" s="332"/>
      <c r="B38" s="332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778"/>
      <c r="M38" s="779"/>
      <c r="N38" s="779"/>
      <c r="O38" s="779"/>
      <c r="P38" s="779"/>
      <c r="Q38" s="779"/>
      <c r="R38" s="779"/>
      <c r="S38" s="779"/>
      <c r="T38" s="779"/>
      <c r="U38" s="78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2"/>
      <c r="B39" s="332"/>
      <c r="C39" s="487">
        <v>13</v>
      </c>
      <c r="D39" s="494" t="str">
        <f>設定!G44</f>
        <v>水</v>
      </c>
      <c r="E39" s="306" t="s">
        <v>6</v>
      </c>
      <c r="F39" s="294"/>
      <c r="G39" s="135"/>
      <c r="H39" s="135"/>
      <c r="I39" s="135"/>
      <c r="J39" s="135"/>
      <c r="K39" s="281"/>
      <c r="L39" s="669"/>
      <c r="M39" s="670"/>
      <c r="N39" s="670"/>
      <c r="O39" s="670"/>
      <c r="P39" s="670"/>
      <c r="Q39" s="670"/>
      <c r="R39" s="670"/>
      <c r="S39" s="670"/>
      <c r="T39" s="670"/>
      <c r="U39" s="671"/>
      <c r="V39" s="863" t="s">
        <v>453</v>
      </c>
      <c r="W39" s="863"/>
      <c r="X39" s="863"/>
      <c r="Y39" s="863"/>
      <c r="Z39" s="863"/>
      <c r="AA39" s="863"/>
      <c r="AB39" s="863"/>
      <c r="AC39" s="863"/>
      <c r="AD39" s="863"/>
      <c r="AE39" s="863"/>
      <c r="AF39" s="862"/>
      <c r="AG39" s="310"/>
      <c r="AH39" s="311"/>
      <c r="AI39" s="71"/>
      <c r="AJ39" s="710">
        <v>13</v>
      </c>
      <c r="AK39" s="136"/>
    </row>
    <row r="40" spans="1:37" ht="15" customHeight="1" x14ac:dyDescent="0.2">
      <c r="A40" s="332"/>
      <c r="B40" s="332"/>
      <c r="C40" s="487"/>
      <c r="D40" s="494"/>
      <c r="E40" s="330" t="s">
        <v>7</v>
      </c>
      <c r="F40" s="294"/>
      <c r="G40" s="135"/>
      <c r="H40" s="135"/>
      <c r="I40" s="135"/>
      <c r="J40" s="135"/>
      <c r="K40" s="281"/>
      <c r="L40" s="775"/>
      <c r="M40" s="801"/>
      <c r="N40" s="801"/>
      <c r="O40" s="801"/>
      <c r="P40" s="801"/>
      <c r="Q40" s="801"/>
      <c r="R40" s="801"/>
      <c r="S40" s="801"/>
      <c r="T40" s="801"/>
      <c r="U40" s="777"/>
      <c r="V40" s="863"/>
      <c r="W40" s="863"/>
      <c r="X40" s="863"/>
      <c r="Y40" s="863"/>
      <c r="Z40" s="863"/>
      <c r="AA40" s="863"/>
      <c r="AB40" s="863"/>
      <c r="AC40" s="863"/>
      <c r="AD40" s="863"/>
      <c r="AE40" s="863"/>
      <c r="AF40" s="862"/>
      <c r="AG40" s="595"/>
      <c r="AH40" s="596"/>
      <c r="AI40" s="71"/>
      <c r="AJ40" s="711"/>
      <c r="AK40" s="128"/>
    </row>
    <row r="41" spans="1:37" ht="15" customHeight="1" x14ac:dyDescent="0.2">
      <c r="A41" s="332"/>
      <c r="B41" s="332"/>
      <c r="C41" s="487"/>
      <c r="D41" s="494"/>
      <c r="E41" s="308" t="s">
        <v>8</v>
      </c>
      <c r="F41" s="294"/>
      <c r="G41" s="135"/>
      <c r="H41" s="135"/>
      <c r="I41" s="135"/>
      <c r="J41" s="135"/>
      <c r="K41" s="281"/>
      <c r="L41" s="778"/>
      <c r="M41" s="779"/>
      <c r="N41" s="779"/>
      <c r="O41" s="779"/>
      <c r="P41" s="779"/>
      <c r="Q41" s="779"/>
      <c r="R41" s="779"/>
      <c r="S41" s="779"/>
      <c r="T41" s="779"/>
      <c r="U41" s="780"/>
      <c r="V41" s="863"/>
      <c r="W41" s="863"/>
      <c r="X41" s="863"/>
      <c r="Y41" s="863"/>
      <c r="Z41" s="863"/>
      <c r="AA41" s="863"/>
      <c r="AB41" s="863"/>
      <c r="AC41" s="863"/>
      <c r="AD41" s="863"/>
      <c r="AE41" s="863"/>
      <c r="AF41" s="862"/>
      <c r="AG41" s="603"/>
      <c r="AH41" s="604"/>
      <c r="AI41" s="71"/>
      <c r="AJ41" s="712"/>
      <c r="AK41" s="312"/>
    </row>
    <row r="42" spans="1:37" ht="15" customHeight="1" x14ac:dyDescent="0.2">
      <c r="A42" s="332"/>
      <c r="B42" s="332"/>
      <c r="C42" s="487">
        <v>14</v>
      </c>
      <c r="D42" s="494" t="str">
        <f>設定!G47</f>
        <v>木</v>
      </c>
      <c r="E42" s="306" t="s">
        <v>6</v>
      </c>
      <c r="F42" s="294"/>
      <c r="G42" s="135"/>
      <c r="H42" s="135"/>
      <c r="I42" s="135"/>
      <c r="J42" s="135"/>
      <c r="K42" s="281"/>
      <c r="L42" s="669"/>
      <c r="M42" s="670"/>
      <c r="N42" s="670"/>
      <c r="O42" s="670"/>
      <c r="P42" s="670"/>
      <c r="Q42" s="670"/>
      <c r="R42" s="670"/>
      <c r="S42" s="670"/>
      <c r="T42" s="670"/>
      <c r="U42" s="671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/>
    </row>
    <row r="43" spans="1:37" ht="15" customHeight="1" x14ac:dyDescent="0.2">
      <c r="A43" s="332"/>
      <c r="B43" s="332"/>
      <c r="C43" s="487"/>
      <c r="D43" s="494"/>
      <c r="E43" s="330" t="s">
        <v>7</v>
      </c>
      <c r="F43" s="294"/>
      <c r="G43" s="135"/>
      <c r="H43" s="135"/>
      <c r="I43" s="135"/>
      <c r="J43" s="135"/>
      <c r="K43" s="281"/>
      <c r="L43" s="775"/>
      <c r="M43" s="801"/>
      <c r="N43" s="801"/>
      <c r="O43" s="801"/>
      <c r="P43" s="801"/>
      <c r="Q43" s="801"/>
      <c r="R43" s="801"/>
      <c r="S43" s="801"/>
      <c r="T43" s="801"/>
      <c r="U43" s="777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/>
    </row>
    <row r="44" spans="1:37" ht="15" customHeight="1" x14ac:dyDescent="0.2">
      <c r="A44" s="332"/>
      <c r="B44" s="332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778"/>
      <c r="M44" s="779"/>
      <c r="N44" s="779"/>
      <c r="O44" s="779"/>
      <c r="P44" s="779"/>
      <c r="Q44" s="779"/>
      <c r="R44" s="779"/>
      <c r="S44" s="779"/>
      <c r="T44" s="779"/>
      <c r="U44" s="78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</row>
    <row r="45" spans="1:37" ht="15" customHeight="1" x14ac:dyDescent="0.2">
      <c r="A45" s="332"/>
      <c r="B45" s="332"/>
      <c r="C45" s="487">
        <v>15</v>
      </c>
      <c r="D45" s="494" t="str">
        <f>設定!G50</f>
        <v>金</v>
      </c>
      <c r="E45" s="306" t="s">
        <v>6</v>
      </c>
      <c r="F45" s="294"/>
      <c r="G45" s="135"/>
      <c r="H45" s="135"/>
      <c r="I45" s="135"/>
      <c r="J45" s="135"/>
      <c r="K45" s="281"/>
      <c r="L45" s="669"/>
      <c r="M45" s="670"/>
      <c r="N45" s="670"/>
      <c r="O45" s="670"/>
      <c r="P45" s="670"/>
      <c r="Q45" s="670"/>
      <c r="R45" s="670"/>
      <c r="S45" s="670"/>
      <c r="T45" s="670"/>
      <c r="U45" s="671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/>
    </row>
    <row r="46" spans="1:37" ht="15" customHeight="1" x14ac:dyDescent="0.2">
      <c r="A46" s="332"/>
      <c r="B46" s="332"/>
      <c r="C46" s="487"/>
      <c r="D46" s="494"/>
      <c r="E46" s="330" t="s">
        <v>7</v>
      </c>
      <c r="F46" s="294"/>
      <c r="G46" s="135"/>
      <c r="H46" s="135"/>
      <c r="I46" s="135"/>
      <c r="J46" s="135"/>
      <c r="K46" s="281"/>
      <c r="L46" s="775"/>
      <c r="M46" s="801"/>
      <c r="N46" s="801"/>
      <c r="O46" s="801"/>
      <c r="P46" s="801"/>
      <c r="Q46" s="801"/>
      <c r="R46" s="801"/>
      <c r="S46" s="801"/>
      <c r="T46" s="801"/>
      <c r="U46" s="777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/>
    </row>
    <row r="47" spans="1:37" ht="15" customHeight="1" x14ac:dyDescent="0.2">
      <c r="A47" s="332"/>
      <c r="B47" s="332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778"/>
      <c r="M47" s="779"/>
      <c r="N47" s="779"/>
      <c r="O47" s="779"/>
      <c r="P47" s="779"/>
      <c r="Q47" s="779"/>
      <c r="R47" s="779"/>
      <c r="S47" s="779"/>
      <c r="T47" s="779"/>
      <c r="U47" s="78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32"/>
      <c r="B48" s="332"/>
      <c r="C48" s="605">
        <v>16</v>
      </c>
      <c r="D48" s="606" t="str">
        <f>設定!G53</f>
        <v>土</v>
      </c>
      <c r="E48" s="398" t="s">
        <v>6</v>
      </c>
      <c r="F48" s="391"/>
      <c r="G48" s="392"/>
      <c r="H48" s="392"/>
      <c r="I48" s="392"/>
      <c r="J48" s="392"/>
      <c r="K48" s="393"/>
      <c r="L48" s="808" t="str">
        <f>AK48</f>
        <v>第３土曜日「おきなわ地域教育の日」</v>
      </c>
      <c r="M48" s="667"/>
      <c r="N48" s="667"/>
      <c r="O48" s="667"/>
      <c r="P48" s="667"/>
      <c r="Q48" s="667"/>
      <c r="R48" s="667"/>
      <c r="S48" s="667"/>
      <c r="T48" s="667"/>
      <c r="U48" s="668"/>
      <c r="V48" s="610"/>
      <c r="W48" s="610"/>
      <c r="X48" s="610"/>
      <c r="Y48" s="610"/>
      <c r="Z48" s="610"/>
      <c r="AA48" s="610"/>
      <c r="AB48" s="610"/>
      <c r="AC48" s="610"/>
      <c r="AD48" s="610"/>
      <c r="AE48" s="610"/>
      <c r="AF48" s="611"/>
      <c r="AG48" s="394"/>
      <c r="AH48" s="399"/>
      <c r="AI48" s="71"/>
      <c r="AJ48" s="710">
        <v>16</v>
      </c>
      <c r="AK48" s="136" t="s">
        <v>430</v>
      </c>
    </row>
    <row r="49" spans="1:37" ht="15" customHeight="1" x14ac:dyDescent="0.2">
      <c r="A49" s="332"/>
      <c r="B49" s="332"/>
      <c r="C49" s="605"/>
      <c r="D49" s="606"/>
      <c r="E49" s="404" t="s">
        <v>7</v>
      </c>
      <c r="F49" s="391"/>
      <c r="G49" s="392"/>
      <c r="H49" s="392"/>
      <c r="I49" s="392"/>
      <c r="J49" s="392"/>
      <c r="K49" s="393"/>
      <c r="L49" s="798"/>
      <c r="M49" s="799"/>
      <c r="N49" s="799"/>
      <c r="O49" s="799"/>
      <c r="P49" s="799"/>
      <c r="Q49" s="799"/>
      <c r="R49" s="799"/>
      <c r="S49" s="799"/>
      <c r="T49" s="799"/>
      <c r="U49" s="800"/>
      <c r="V49" s="610"/>
      <c r="W49" s="610"/>
      <c r="X49" s="610"/>
      <c r="Y49" s="610"/>
      <c r="Z49" s="610"/>
      <c r="AA49" s="610"/>
      <c r="AB49" s="610"/>
      <c r="AC49" s="610"/>
      <c r="AD49" s="610"/>
      <c r="AE49" s="610"/>
      <c r="AF49" s="611"/>
      <c r="AG49" s="615"/>
      <c r="AH49" s="616"/>
      <c r="AI49" s="71"/>
      <c r="AJ49" s="711"/>
      <c r="AK49" s="128"/>
    </row>
    <row r="50" spans="1:37" ht="15" customHeight="1" x14ac:dyDescent="0.2">
      <c r="A50" s="332"/>
      <c r="B50" s="332"/>
      <c r="C50" s="605"/>
      <c r="D50" s="606"/>
      <c r="E50" s="405" t="s">
        <v>8</v>
      </c>
      <c r="F50" s="391"/>
      <c r="G50" s="392"/>
      <c r="H50" s="392"/>
      <c r="I50" s="392"/>
      <c r="J50" s="392"/>
      <c r="K50" s="393"/>
      <c r="L50" s="802"/>
      <c r="M50" s="803"/>
      <c r="N50" s="803"/>
      <c r="O50" s="803"/>
      <c r="P50" s="803"/>
      <c r="Q50" s="803"/>
      <c r="R50" s="803"/>
      <c r="S50" s="803"/>
      <c r="T50" s="803"/>
      <c r="U50" s="804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1"/>
      <c r="AG50" s="620"/>
      <c r="AH50" s="621"/>
      <c r="AI50" s="71"/>
      <c r="AJ50" s="712"/>
      <c r="AK50" s="312"/>
    </row>
    <row r="51" spans="1:37" ht="15" customHeight="1" x14ac:dyDescent="0.2">
      <c r="A51" s="332"/>
      <c r="B51" s="332"/>
      <c r="C51" s="605">
        <v>17</v>
      </c>
      <c r="D51" s="606" t="str">
        <f>設定!G56</f>
        <v>日</v>
      </c>
      <c r="E51" s="398" t="s">
        <v>6</v>
      </c>
      <c r="F51" s="391"/>
      <c r="G51" s="392"/>
      <c r="H51" s="392"/>
      <c r="I51" s="392"/>
      <c r="J51" s="392"/>
      <c r="K51" s="393"/>
      <c r="L51" s="808" t="str">
        <f>AK51</f>
        <v>第３日曜日「家庭の日・ファミリー読書」</v>
      </c>
      <c r="M51" s="667"/>
      <c r="N51" s="667"/>
      <c r="O51" s="667"/>
      <c r="P51" s="667"/>
      <c r="Q51" s="667"/>
      <c r="R51" s="667"/>
      <c r="S51" s="667"/>
      <c r="T51" s="667"/>
      <c r="U51" s="668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4"/>
      <c r="AG51" s="394"/>
      <c r="AH51" s="399"/>
      <c r="AI51" s="71"/>
      <c r="AJ51" s="710">
        <v>17</v>
      </c>
      <c r="AK51" s="136" t="s">
        <v>432</v>
      </c>
    </row>
    <row r="52" spans="1:37" ht="15" customHeight="1" x14ac:dyDescent="0.2">
      <c r="A52" s="332"/>
      <c r="B52" s="332"/>
      <c r="C52" s="605"/>
      <c r="D52" s="606"/>
      <c r="E52" s="404" t="s">
        <v>7</v>
      </c>
      <c r="F52" s="391"/>
      <c r="G52" s="392"/>
      <c r="H52" s="392"/>
      <c r="I52" s="392"/>
      <c r="J52" s="392"/>
      <c r="K52" s="393"/>
      <c r="L52" s="798"/>
      <c r="M52" s="799"/>
      <c r="N52" s="799"/>
      <c r="O52" s="799"/>
      <c r="P52" s="799"/>
      <c r="Q52" s="799"/>
      <c r="R52" s="799"/>
      <c r="S52" s="799"/>
      <c r="T52" s="799"/>
      <c r="U52" s="800"/>
      <c r="V52" s="622"/>
      <c r="W52" s="622"/>
      <c r="X52" s="622"/>
      <c r="Y52" s="622"/>
      <c r="Z52" s="622"/>
      <c r="AA52" s="622"/>
      <c r="AB52" s="622"/>
      <c r="AC52" s="622"/>
      <c r="AD52" s="622"/>
      <c r="AE52" s="622"/>
      <c r="AF52" s="624"/>
      <c r="AG52" s="615"/>
      <c r="AH52" s="616"/>
      <c r="AI52" s="71"/>
      <c r="AJ52" s="711"/>
      <c r="AK52" s="128"/>
    </row>
    <row r="53" spans="1:37" ht="15" customHeight="1" thickBot="1" x14ac:dyDescent="0.25">
      <c r="A53" s="332"/>
      <c r="B53" s="332"/>
      <c r="C53" s="721"/>
      <c r="D53" s="722"/>
      <c r="E53" s="407" t="s">
        <v>8</v>
      </c>
      <c r="F53" s="408"/>
      <c r="G53" s="409"/>
      <c r="H53" s="409"/>
      <c r="I53" s="409"/>
      <c r="J53" s="409"/>
      <c r="K53" s="410"/>
      <c r="L53" s="866"/>
      <c r="M53" s="867"/>
      <c r="N53" s="867"/>
      <c r="O53" s="867"/>
      <c r="P53" s="867"/>
      <c r="Q53" s="867"/>
      <c r="R53" s="867"/>
      <c r="S53" s="867"/>
      <c r="T53" s="867"/>
      <c r="U53" s="868"/>
      <c r="V53" s="864"/>
      <c r="W53" s="864"/>
      <c r="X53" s="864"/>
      <c r="Y53" s="864"/>
      <c r="Z53" s="864"/>
      <c r="AA53" s="864"/>
      <c r="AB53" s="864"/>
      <c r="AC53" s="864"/>
      <c r="AD53" s="864"/>
      <c r="AE53" s="864"/>
      <c r="AF53" s="865"/>
      <c r="AG53" s="728"/>
      <c r="AH53" s="729"/>
      <c r="AI53" s="71"/>
      <c r="AJ53" s="712"/>
      <c r="AK53" s="312"/>
    </row>
    <row r="54" spans="1:37" ht="15" customHeight="1" thickBot="1" x14ac:dyDescent="0.25">
      <c r="A54" s="333"/>
      <c r="B54" s="333"/>
      <c r="C54" s="338"/>
      <c r="D54" s="338"/>
      <c r="E54" s="339"/>
      <c r="F54" s="338"/>
      <c r="G54" s="338"/>
      <c r="H54" s="338"/>
      <c r="I54" s="338"/>
      <c r="J54" s="338"/>
      <c r="K54" s="338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1"/>
      <c r="AH54" s="341"/>
      <c r="AI54" s="71"/>
      <c r="AJ54" s="71"/>
      <c r="AK54" s="71"/>
    </row>
    <row r="55" spans="1:37" ht="21" customHeight="1" thickBot="1" x14ac:dyDescent="0.25">
      <c r="A55" s="332"/>
      <c r="B55" s="332"/>
      <c r="C55" s="342"/>
      <c r="D55" s="343"/>
      <c r="E55" s="343"/>
      <c r="F55" s="20"/>
      <c r="G55" s="20"/>
      <c r="H55" s="20"/>
      <c r="I55" s="20"/>
      <c r="J55" s="20"/>
      <c r="K55" s="20"/>
      <c r="L55" s="126"/>
      <c r="M55" s="344"/>
      <c r="N55" s="126"/>
      <c r="O55" s="126"/>
      <c r="P55" s="126"/>
      <c r="Q55" s="126"/>
      <c r="R55" s="126"/>
      <c r="S55" s="126"/>
      <c r="T55" s="126"/>
      <c r="U55" s="126"/>
      <c r="V55" s="20"/>
      <c r="W55" s="20"/>
      <c r="X55" s="20"/>
      <c r="Y55" s="342"/>
      <c r="Z55" s="342"/>
      <c r="AA55" s="342"/>
      <c r="AB55" s="869" t="str">
        <f>設定!B4</f>
        <v>浦添市立沢岻小学校</v>
      </c>
      <c r="AC55" s="869"/>
      <c r="AD55" s="869"/>
      <c r="AE55" s="869"/>
      <c r="AF55" s="869"/>
      <c r="AG55" s="345">
        <v>8</v>
      </c>
      <c r="AH55" s="346" t="s">
        <v>43</v>
      </c>
      <c r="AI55" s="71"/>
      <c r="AJ55" s="71"/>
      <c r="AK55" s="71"/>
    </row>
    <row r="56" spans="1:37" ht="21" customHeight="1" thickBot="1" x14ac:dyDescent="0.25">
      <c r="A56" s="332"/>
      <c r="B56" s="332"/>
      <c r="C56" s="347" t="s">
        <v>9</v>
      </c>
      <c r="D56" s="348" t="s">
        <v>36</v>
      </c>
      <c r="E56" s="349" t="s">
        <v>37</v>
      </c>
      <c r="F56" s="350" t="s">
        <v>0</v>
      </c>
      <c r="G56" s="351" t="s">
        <v>1</v>
      </c>
      <c r="H56" s="351" t="s">
        <v>2</v>
      </c>
      <c r="I56" s="351" t="s">
        <v>3</v>
      </c>
      <c r="J56" s="351" t="s">
        <v>4</v>
      </c>
      <c r="K56" s="352" t="s">
        <v>5</v>
      </c>
      <c r="L56" s="870" t="s">
        <v>34</v>
      </c>
      <c r="M56" s="871"/>
      <c r="N56" s="871"/>
      <c r="O56" s="871"/>
      <c r="P56" s="871"/>
      <c r="Q56" s="871"/>
      <c r="R56" s="871"/>
      <c r="S56" s="871"/>
      <c r="T56" s="871"/>
      <c r="U56" s="872"/>
      <c r="V56" s="873" t="s">
        <v>39</v>
      </c>
      <c r="W56" s="874"/>
      <c r="X56" s="874"/>
      <c r="Y56" s="874"/>
      <c r="Z56" s="874"/>
      <c r="AA56" s="874"/>
      <c r="AB56" s="874"/>
      <c r="AC56" s="874"/>
      <c r="AD56" s="874"/>
      <c r="AE56" s="874"/>
      <c r="AF56" s="874"/>
      <c r="AG56" s="875" t="s">
        <v>35</v>
      </c>
      <c r="AH56" s="876"/>
      <c r="AI56" s="71"/>
      <c r="AJ56" s="71"/>
      <c r="AK56" s="71"/>
    </row>
    <row r="57" spans="1:37" ht="15" customHeight="1" x14ac:dyDescent="0.2">
      <c r="A57" s="332"/>
      <c r="B57" s="332"/>
      <c r="C57" s="834">
        <v>18</v>
      </c>
      <c r="D57" s="836" t="str">
        <f>設定!G59</f>
        <v>月</v>
      </c>
      <c r="E57" s="322" t="s">
        <v>6</v>
      </c>
      <c r="F57" s="132"/>
      <c r="G57" s="133"/>
      <c r="H57" s="133"/>
      <c r="I57" s="133"/>
      <c r="J57" s="133"/>
      <c r="K57" s="134"/>
      <c r="L57" s="816"/>
      <c r="M57" s="817"/>
      <c r="N57" s="817"/>
      <c r="O57" s="817"/>
      <c r="P57" s="817"/>
      <c r="Q57" s="817"/>
      <c r="R57" s="817"/>
      <c r="S57" s="817"/>
      <c r="T57" s="817"/>
      <c r="U57" s="818"/>
      <c r="V57" s="630" t="s">
        <v>454</v>
      </c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/>
    </row>
    <row r="58" spans="1:37" ht="15" customHeight="1" x14ac:dyDescent="0.2">
      <c r="A58" s="332"/>
      <c r="B58" s="332"/>
      <c r="C58" s="650"/>
      <c r="D58" s="739"/>
      <c r="E58" s="324" t="s">
        <v>7</v>
      </c>
      <c r="F58" s="294"/>
      <c r="G58" s="135"/>
      <c r="H58" s="135"/>
      <c r="I58" s="135"/>
      <c r="J58" s="135"/>
      <c r="K58" s="281"/>
      <c r="L58" s="775"/>
      <c r="M58" s="776"/>
      <c r="N58" s="776"/>
      <c r="O58" s="776"/>
      <c r="P58" s="776"/>
      <c r="Q58" s="776"/>
      <c r="R58" s="776"/>
      <c r="S58" s="776"/>
      <c r="T58" s="776"/>
      <c r="U58" s="777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/>
    </row>
    <row r="59" spans="1:37" ht="15" customHeight="1" x14ac:dyDescent="0.2">
      <c r="A59" s="332"/>
      <c r="B59" s="332"/>
      <c r="C59" s="651"/>
      <c r="D59" s="629"/>
      <c r="E59" s="325" t="s">
        <v>8</v>
      </c>
      <c r="F59" s="294"/>
      <c r="G59" s="135"/>
      <c r="H59" s="135"/>
      <c r="I59" s="135"/>
      <c r="J59" s="135"/>
      <c r="K59" s="281"/>
      <c r="L59" s="778"/>
      <c r="M59" s="779"/>
      <c r="N59" s="779"/>
      <c r="O59" s="779"/>
      <c r="P59" s="779"/>
      <c r="Q59" s="779"/>
      <c r="R59" s="779"/>
      <c r="S59" s="779"/>
      <c r="T59" s="779"/>
      <c r="U59" s="78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/>
    </row>
    <row r="60" spans="1:37" ht="15" customHeight="1" x14ac:dyDescent="0.2">
      <c r="A60" s="332"/>
      <c r="B60" s="332"/>
      <c r="C60" s="663">
        <v>19</v>
      </c>
      <c r="D60" s="739" t="str">
        <f>設定!G62</f>
        <v>火</v>
      </c>
      <c r="E60" s="326" t="s">
        <v>6</v>
      </c>
      <c r="F60" s="294"/>
      <c r="G60" s="135"/>
      <c r="H60" s="135"/>
      <c r="I60" s="135"/>
      <c r="J60" s="135"/>
      <c r="K60" s="281"/>
      <c r="L60" s="669"/>
      <c r="M60" s="670"/>
      <c r="N60" s="670"/>
      <c r="O60" s="670"/>
      <c r="P60" s="670"/>
      <c r="Q60" s="670"/>
      <c r="R60" s="670"/>
      <c r="S60" s="670"/>
      <c r="T60" s="670"/>
      <c r="U60" s="671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/>
    </row>
    <row r="61" spans="1:37" ht="15" customHeight="1" x14ac:dyDescent="0.2">
      <c r="A61" s="332"/>
      <c r="B61" s="332"/>
      <c r="C61" s="650"/>
      <c r="D61" s="739"/>
      <c r="E61" s="324" t="s">
        <v>7</v>
      </c>
      <c r="F61" s="294"/>
      <c r="G61" s="135"/>
      <c r="H61" s="135"/>
      <c r="I61" s="135"/>
      <c r="J61" s="135"/>
      <c r="K61" s="281"/>
      <c r="L61" s="775"/>
      <c r="M61" s="776"/>
      <c r="N61" s="776"/>
      <c r="O61" s="776"/>
      <c r="P61" s="776"/>
      <c r="Q61" s="776"/>
      <c r="R61" s="776"/>
      <c r="S61" s="776"/>
      <c r="T61" s="776"/>
      <c r="U61" s="777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/>
    </row>
    <row r="62" spans="1:37" ht="15" customHeight="1" x14ac:dyDescent="0.2">
      <c r="A62" s="332"/>
      <c r="B62" s="332"/>
      <c r="C62" s="651"/>
      <c r="D62" s="629"/>
      <c r="E62" s="325" t="s">
        <v>8</v>
      </c>
      <c r="F62" s="294"/>
      <c r="G62" s="135"/>
      <c r="H62" s="135"/>
      <c r="I62" s="135"/>
      <c r="J62" s="135"/>
      <c r="K62" s="281"/>
      <c r="L62" s="778"/>
      <c r="M62" s="779"/>
      <c r="N62" s="779"/>
      <c r="O62" s="779"/>
      <c r="P62" s="779"/>
      <c r="Q62" s="779"/>
      <c r="R62" s="779"/>
      <c r="S62" s="779"/>
      <c r="T62" s="779"/>
      <c r="U62" s="78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/>
    </row>
    <row r="63" spans="1:37" ht="15" customHeight="1" x14ac:dyDescent="0.2">
      <c r="A63" s="332"/>
      <c r="B63" s="332"/>
      <c r="C63" s="663">
        <v>20</v>
      </c>
      <c r="D63" s="739" t="str">
        <f>設定!G65</f>
        <v>水</v>
      </c>
      <c r="E63" s="326" t="s">
        <v>6</v>
      </c>
      <c r="F63" s="294"/>
      <c r="G63" s="135"/>
      <c r="H63" s="135"/>
      <c r="I63" s="135"/>
      <c r="J63" s="135"/>
      <c r="K63" s="281"/>
      <c r="L63" s="669"/>
      <c r="M63" s="670"/>
      <c r="N63" s="670"/>
      <c r="O63" s="670"/>
      <c r="P63" s="670"/>
      <c r="Q63" s="670"/>
      <c r="R63" s="670"/>
      <c r="S63" s="670"/>
      <c r="T63" s="670"/>
      <c r="U63" s="671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1"/>
      <c r="AG63" s="310"/>
      <c r="AH63" s="327"/>
      <c r="AI63" s="71"/>
      <c r="AJ63" s="710">
        <v>20</v>
      </c>
      <c r="AK63" s="136"/>
    </row>
    <row r="64" spans="1:37" ht="15" customHeight="1" x14ac:dyDescent="0.2">
      <c r="A64" s="332"/>
      <c r="B64" s="332"/>
      <c r="C64" s="650"/>
      <c r="D64" s="739"/>
      <c r="E64" s="324" t="s">
        <v>7</v>
      </c>
      <c r="F64" s="294"/>
      <c r="G64" s="135"/>
      <c r="H64" s="135"/>
      <c r="I64" s="135"/>
      <c r="J64" s="135"/>
      <c r="K64" s="281"/>
      <c r="L64" s="775"/>
      <c r="M64" s="776"/>
      <c r="N64" s="776"/>
      <c r="O64" s="776"/>
      <c r="P64" s="776"/>
      <c r="Q64" s="776"/>
      <c r="R64" s="776"/>
      <c r="S64" s="776"/>
      <c r="T64" s="776"/>
      <c r="U64" s="777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1"/>
      <c r="AG64" s="595"/>
      <c r="AH64" s="596"/>
      <c r="AI64" s="71"/>
      <c r="AJ64" s="711"/>
      <c r="AK64" s="128"/>
    </row>
    <row r="65" spans="1:37" ht="15" customHeight="1" x14ac:dyDescent="0.2">
      <c r="A65" s="332"/>
      <c r="B65" s="332"/>
      <c r="C65" s="651"/>
      <c r="D65" s="629"/>
      <c r="E65" s="325" t="s">
        <v>8</v>
      </c>
      <c r="F65" s="294"/>
      <c r="G65" s="135"/>
      <c r="H65" s="135"/>
      <c r="I65" s="135"/>
      <c r="J65" s="135"/>
      <c r="K65" s="281"/>
      <c r="L65" s="778"/>
      <c r="M65" s="779"/>
      <c r="N65" s="779"/>
      <c r="O65" s="779"/>
      <c r="P65" s="779"/>
      <c r="Q65" s="779"/>
      <c r="R65" s="779"/>
      <c r="S65" s="779"/>
      <c r="T65" s="779"/>
      <c r="U65" s="78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1"/>
      <c r="AG65" s="603"/>
      <c r="AH65" s="604"/>
      <c r="AI65" s="71"/>
      <c r="AJ65" s="712"/>
      <c r="AK65" s="312"/>
    </row>
    <row r="66" spans="1:37" ht="15" customHeight="1" x14ac:dyDescent="0.2">
      <c r="A66" s="332"/>
      <c r="B66" s="332"/>
      <c r="C66" s="663">
        <v>21</v>
      </c>
      <c r="D66" s="739" t="str">
        <f>設定!G68</f>
        <v>木</v>
      </c>
      <c r="E66" s="326" t="s">
        <v>6</v>
      </c>
      <c r="F66" s="294"/>
      <c r="G66" s="135"/>
      <c r="H66" s="135"/>
      <c r="I66" s="135"/>
      <c r="J66" s="135"/>
      <c r="K66" s="281"/>
      <c r="L66" s="669"/>
      <c r="M66" s="670"/>
      <c r="N66" s="670"/>
      <c r="O66" s="670"/>
      <c r="P66" s="670"/>
      <c r="Q66" s="670"/>
      <c r="R66" s="670"/>
      <c r="S66" s="670"/>
      <c r="T66" s="670"/>
      <c r="U66" s="671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1"/>
      <c r="AG66" s="310"/>
      <c r="AH66" s="327"/>
      <c r="AI66" s="71"/>
      <c r="AJ66" s="710">
        <v>21</v>
      </c>
      <c r="AK66" s="136"/>
    </row>
    <row r="67" spans="1:37" ht="15" customHeight="1" x14ac:dyDescent="0.2">
      <c r="A67" s="332"/>
      <c r="B67" s="332"/>
      <c r="C67" s="650"/>
      <c r="D67" s="739"/>
      <c r="E67" s="324" t="s">
        <v>7</v>
      </c>
      <c r="F67" s="294"/>
      <c r="G67" s="135"/>
      <c r="H67" s="135"/>
      <c r="I67" s="135"/>
      <c r="J67" s="135"/>
      <c r="K67" s="281"/>
      <c r="L67" s="775"/>
      <c r="M67" s="776"/>
      <c r="N67" s="776"/>
      <c r="O67" s="776"/>
      <c r="P67" s="776"/>
      <c r="Q67" s="776"/>
      <c r="R67" s="776"/>
      <c r="S67" s="776"/>
      <c r="T67" s="776"/>
      <c r="U67" s="777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1"/>
      <c r="AG67" s="595"/>
      <c r="AH67" s="596"/>
      <c r="AI67" s="71"/>
      <c r="AJ67" s="711"/>
      <c r="AK67" s="128"/>
    </row>
    <row r="68" spans="1:37" ht="15" customHeight="1" x14ac:dyDescent="0.2">
      <c r="A68" s="332"/>
      <c r="B68" s="332"/>
      <c r="C68" s="651"/>
      <c r="D68" s="629"/>
      <c r="E68" s="325" t="s">
        <v>8</v>
      </c>
      <c r="F68" s="294"/>
      <c r="G68" s="135"/>
      <c r="H68" s="135"/>
      <c r="I68" s="135"/>
      <c r="J68" s="135"/>
      <c r="K68" s="281"/>
      <c r="L68" s="778"/>
      <c r="M68" s="779"/>
      <c r="N68" s="779"/>
      <c r="O68" s="779"/>
      <c r="P68" s="779"/>
      <c r="Q68" s="779"/>
      <c r="R68" s="779"/>
      <c r="S68" s="779"/>
      <c r="T68" s="779"/>
      <c r="U68" s="78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1"/>
      <c r="AG68" s="603"/>
      <c r="AH68" s="604"/>
      <c r="AI68" s="71"/>
      <c r="AJ68" s="712"/>
      <c r="AK68" s="312"/>
    </row>
    <row r="69" spans="1:37" ht="15" customHeight="1" x14ac:dyDescent="0.2">
      <c r="A69" s="332"/>
      <c r="B69" s="332"/>
      <c r="C69" s="663">
        <v>22</v>
      </c>
      <c r="D69" s="739" t="str">
        <f>設定!G71</f>
        <v>金</v>
      </c>
      <c r="E69" s="326" t="s">
        <v>6</v>
      </c>
      <c r="F69" s="294"/>
      <c r="G69" s="135"/>
      <c r="H69" s="135"/>
      <c r="I69" s="135"/>
      <c r="J69" s="135"/>
      <c r="K69" s="281"/>
      <c r="L69" s="669"/>
      <c r="M69" s="670"/>
      <c r="N69" s="670"/>
      <c r="O69" s="670"/>
      <c r="P69" s="670"/>
      <c r="Q69" s="670"/>
      <c r="R69" s="670"/>
      <c r="S69" s="670"/>
      <c r="T69" s="670"/>
      <c r="U69" s="671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1"/>
      <c r="AG69" s="310"/>
      <c r="AH69" s="327"/>
      <c r="AI69" s="71"/>
      <c r="AJ69" s="710">
        <v>22</v>
      </c>
      <c r="AK69" s="136"/>
    </row>
    <row r="70" spans="1:37" ht="15" customHeight="1" x14ac:dyDescent="0.2">
      <c r="A70" s="332"/>
      <c r="B70" s="332"/>
      <c r="C70" s="650"/>
      <c r="D70" s="739"/>
      <c r="E70" s="324" t="s">
        <v>7</v>
      </c>
      <c r="F70" s="294"/>
      <c r="G70" s="135"/>
      <c r="H70" s="135"/>
      <c r="I70" s="135"/>
      <c r="J70" s="135"/>
      <c r="K70" s="281"/>
      <c r="L70" s="775"/>
      <c r="M70" s="776"/>
      <c r="N70" s="776"/>
      <c r="O70" s="776"/>
      <c r="P70" s="776"/>
      <c r="Q70" s="776"/>
      <c r="R70" s="776"/>
      <c r="S70" s="776"/>
      <c r="T70" s="776"/>
      <c r="U70" s="777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71"/>
      <c r="AJ70" s="711"/>
      <c r="AK70" s="128"/>
    </row>
    <row r="71" spans="1:37" ht="15" customHeight="1" x14ac:dyDescent="0.2">
      <c r="A71" s="332"/>
      <c r="B71" s="332"/>
      <c r="C71" s="651"/>
      <c r="D71" s="629"/>
      <c r="E71" s="325" t="s">
        <v>8</v>
      </c>
      <c r="F71" s="294"/>
      <c r="G71" s="135"/>
      <c r="H71" s="135"/>
      <c r="I71" s="135"/>
      <c r="J71" s="135"/>
      <c r="K71" s="281"/>
      <c r="L71" s="778"/>
      <c r="M71" s="779"/>
      <c r="N71" s="779"/>
      <c r="O71" s="779"/>
      <c r="P71" s="779"/>
      <c r="Q71" s="779"/>
      <c r="R71" s="779"/>
      <c r="S71" s="779"/>
      <c r="T71" s="779"/>
      <c r="U71" s="78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71"/>
      <c r="AJ71" s="712"/>
      <c r="AK71" s="312"/>
    </row>
    <row r="72" spans="1:37" ht="15" customHeight="1" x14ac:dyDescent="0.2">
      <c r="A72" s="332"/>
      <c r="B72" s="332"/>
      <c r="C72" s="657">
        <v>23</v>
      </c>
      <c r="D72" s="732" t="str">
        <f>設定!G74</f>
        <v>土</v>
      </c>
      <c r="E72" s="390" t="s">
        <v>6</v>
      </c>
      <c r="F72" s="391"/>
      <c r="G72" s="392"/>
      <c r="H72" s="392"/>
      <c r="I72" s="392"/>
      <c r="J72" s="392"/>
      <c r="K72" s="393"/>
      <c r="L72" s="808"/>
      <c r="M72" s="667"/>
      <c r="N72" s="667"/>
      <c r="O72" s="667"/>
      <c r="P72" s="667"/>
      <c r="Q72" s="667"/>
      <c r="R72" s="667"/>
      <c r="S72" s="667"/>
      <c r="T72" s="667"/>
      <c r="U72" s="668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1"/>
      <c r="AG72" s="394"/>
      <c r="AH72" s="395"/>
      <c r="AI72" s="71"/>
      <c r="AJ72" s="710">
        <v>23</v>
      </c>
      <c r="AK72" s="136"/>
    </row>
    <row r="73" spans="1:37" ht="15" customHeight="1" x14ac:dyDescent="0.2">
      <c r="A73" s="332"/>
      <c r="B73" s="332"/>
      <c r="C73" s="658"/>
      <c r="D73" s="732"/>
      <c r="E73" s="396" t="s">
        <v>7</v>
      </c>
      <c r="F73" s="391"/>
      <c r="G73" s="392"/>
      <c r="H73" s="392"/>
      <c r="I73" s="392"/>
      <c r="J73" s="392"/>
      <c r="K73" s="393"/>
      <c r="L73" s="798"/>
      <c r="M73" s="819"/>
      <c r="N73" s="819"/>
      <c r="O73" s="819"/>
      <c r="P73" s="819"/>
      <c r="Q73" s="819"/>
      <c r="R73" s="819"/>
      <c r="S73" s="819"/>
      <c r="T73" s="819"/>
      <c r="U73" s="80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1"/>
      <c r="AG73" s="615"/>
      <c r="AH73" s="616"/>
      <c r="AI73" s="71"/>
      <c r="AJ73" s="711"/>
      <c r="AK73" s="128"/>
    </row>
    <row r="74" spans="1:37" ht="15" customHeight="1" x14ac:dyDescent="0.2">
      <c r="A74" s="332"/>
      <c r="B74" s="332"/>
      <c r="C74" s="659"/>
      <c r="D74" s="733"/>
      <c r="E74" s="397" t="s">
        <v>8</v>
      </c>
      <c r="F74" s="391"/>
      <c r="G74" s="392"/>
      <c r="H74" s="392"/>
      <c r="I74" s="392"/>
      <c r="J74" s="392"/>
      <c r="K74" s="393"/>
      <c r="L74" s="802"/>
      <c r="M74" s="803"/>
      <c r="N74" s="803"/>
      <c r="O74" s="803"/>
      <c r="P74" s="803"/>
      <c r="Q74" s="803"/>
      <c r="R74" s="803"/>
      <c r="S74" s="803"/>
      <c r="T74" s="803"/>
      <c r="U74" s="804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1"/>
      <c r="AG74" s="620"/>
      <c r="AH74" s="621"/>
      <c r="AI74" s="71"/>
      <c r="AJ74" s="712"/>
      <c r="AK74" s="312"/>
    </row>
    <row r="75" spans="1:37" ht="15" customHeight="1" x14ac:dyDescent="0.2">
      <c r="A75" s="332"/>
      <c r="B75" s="332"/>
      <c r="C75" s="657">
        <v>24</v>
      </c>
      <c r="D75" s="732" t="str">
        <f>設定!G77</f>
        <v>日</v>
      </c>
      <c r="E75" s="390" t="s">
        <v>6</v>
      </c>
      <c r="F75" s="391"/>
      <c r="G75" s="392"/>
      <c r="H75" s="392"/>
      <c r="I75" s="392"/>
      <c r="J75" s="392"/>
      <c r="K75" s="393"/>
      <c r="L75" s="808"/>
      <c r="M75" s="667"/>
      <c r="N75" s="667"/>
      <c r="O75" s="667"/>
      <c r="P75" s="667"/>
      <c r="Q75" s="667"/>
      <c r="R75" s="667"/>
      <c r="S75" s="667"/>
      <c r="T75" s="667"/>
      <c r="U75" s="668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1"/>
      <c r="AG75" s="394"/>
      <c r="AH75" s="395"/>
      <c r="AI75" s="71"/>
      <c r="AJ75" s="710">
        <v>24</v>
      </c>
      <c r="AK75" s="136"/>
    </row>
    <row r="76" spans="1:37" ht="15" customHeight="1" x14ac:dyDescent="0.2">
      <c r="A76" s="332"/>
      <c r="B76" s="332"/>
      <c r="C76" s="658"/>
      <c r="D76" s="732"/>
      <c r="E76" s="396" t="s">
        <v>7</v>
      </c>
      <c r="F76" s="391"/>
      <c r="G76" s="392"/>
      <c r="H76" s="392"/>
      <c r="I76" s="392"/>
      <c r="J76" s="392"/>
      <c r="K76" s="393"/>
      <c r="L76" s="798"/>
      <c r="M76" s="819"/>
      <c r="N76" s="819"/>
      <c r="O76" s="819"/>
      <c r="P76" s="819"/>
      <c r="Q76" s="819"/>
      <c r="R76" s="819"/>
      <c r="S76" s="819"/>
      <c r="T76" s="819"/>
      <c r="U76" s="80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1"/>
      <c r="AG76" s="615"/>
      <c r="AH76" s="616"/>
      <c r="AI76" s="71"/>
      <c r="AJ76" s="711"/>
      <c r="AK76" s="128"/>
    </row>
    <row r="77" spans="1:37" ht="15" customHeight="1" x14ac:dyDescent="0.2">
      <c r="A77" s="332"/>
      <c r="B77" s="332"/>
      <c r="C77" s="659"/>
      <c r="D77" s="733"/>
      <c r="E77" s="397" t="s">
        <v>8</v>
      </c>
      <c r="F77" s="391"/>
      <c r="G77" s="392"/>
      <c r="H77" s="392"/>
      <c r="I77" s="392"/>
      <c r="J77" s="392"/>
      <c r="K77" s="393"/>
      <c r="L77" s="802"/>
      <c r="M77" s="803"/>
      <c r="N77" s="803"/>
      <c r="O77" s="803"/>
      <c r="P77" s="803"/>
      <c r="Q77" s="803"/>
      <c r="R77" s="803"/>
      <c r="S77" s="803"/>
      <c r="T77" s="803"/>
      <c r="U77" s="804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1"/>
      <c r="AG77" s="620"/>
      <c r="AH77" s="621"/>
      <c r="AI77" s="71"/>
      <c r="AJ77" s="712"/>
      <c r="AK77" s="312"/>
    </row>
    <row r="78" spans="1:37" ht="15" customHeight="1" x14ac:dyDescent="0.2">
      <c r="A78" s="332"/>
      <c r="B78" s="332"/>
      <c r="C78" s="663">
        <v>25</v>
      </c>
      <c r="D78" s="739" t="str">
        <f>設定!G80</f>
        <v>月</v>
      </c>
      <c r="E78" s="326" t="s">
        <v>6</v>
      </c>
      <c r="F78" s="294"/>
      <c r="G78" s="135"/>
      <c r="H78" s="135"/>
      <c r="I78" s="135"/>
      <c r="J78" s="135"/>
      <c r="K78" s="281"/>
      <c r="L78" s="669"/>
      <c r="M78" s="670"/>
      <c r="N78" s="670"/>
      <c r="O78" s="670"/>
      <c r="P78" s="670"/>
      <c r="Q78" s="670"/>
      <c r="R78" s="670"/>
      <c r="S78" s="670"/>
      <c r="T78" s="670"/>
      <c r="U78" s="671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/>
    </row>
    <row r="79" spans="1:37" ht="15" customHeight="1" x14ac:dyDescent="0.2">
      <c r="A79" s="332"/>
      <c r="B79" s="332"/>
      <c r="C79" s="650"/>
      <c r="D79" s="739"/>
      <c r="E79" s="324" t="s">
        <v>7</v>
      </c>
      <c r="F79" s="294"/>
      <c r="G79" s="135"/>
      <c r="H79" s="135"/>
      <c r="I79" s="135"/>
      <c r="J79" s="135"/>
      <c r="K79" s="281"/>
      <c r="L79" s="775"/>
      <c r="M79" s="776"/>
      <c r="N79" s="776"/>
      <c r="O79" s="776"/>
      <c r="P79" s="776"/>
      <c r="Q79" s="776"/>
      <c r="R79" s="776"/>
      <c r="S79" s="776"/>
      <c r="T79" s="776"/>
      <c r="U79" s="777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/>
    </row>
    <row r="80" spans="1:37" ht="15" customHeight="1" x14ac:dyDescent="0.2">
      <c r="A80" s="332"/>
      <c r="B80" s="332"/>
      <c r="C80" s="651"/>
      <c r="D80" s="629"/>
      <c r="E80" s="325" t="s">
        <v>8</v>
      </c>
      <c r="F80" s="294"/>
      <c r="G80" s="135"/>
      <c r="H80" s="135"/>
      <c r="I80" s="135"/>
      <c r="J80" s="135"/>
      <c r="K80" s="281"/>
      <c r="L80" s="778"/>
      <c r="M80" s="779"/>
      <c r="N80" s="779"/>
      <c r="O80" s="779"/>
      <c r="P80" s="779"/>
      <c r="Q80" s="779"/>
      <c r="R80" s="779"/>
      <c r="S80" s="779"/>
      <c r="T80" s="779"/>
      <c r="U80" s="78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/>
    </row>
    <row r="81" spans="1:37" ht="15" customHeight="1" x14ac:dyDescent="0.2">
      <c r="A81" s="332"/>
      <c r="B81" s="332"/>
      <c r="C81" s="663">
        <v>26</v>
      </c>
      <c r="D81" s="739" t="str">
        <f>設定!G83</f>
        <v>火</v>
      </c>
      <c r="E81" s="326" t="s">
        <v>6</v>
      </c>
      <c r="F81" s="294"/>
      <c r="G81" s="135"/>
      <c r="H81" s="135"/>
      <c r="I81" s="135"/>
      <c r="J81" s="135"/>
      <c r="K81" s="281"/>
      <c r="L81" s="669"/>
      <c r="M81" s="670"/>
      <c r="N81" s="670"/>
      <c r="O81" s="670"/>
      <c r="P81" s="670"/>
      <c r="Q81" s="670"/>
      <c r="R81" s="670"/>
      <c r="S81" s="670"/>
      <c r="T81" s="670"/>
      <c r="U81" s="671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/>
    </row>
    <row r="82" spans="1:37" ht="15" customHeight="1" x14ac:dyDescent="0.2">
      <c r="A82" s="332"/>
      <c r="B82" s="332"/>
      <c r="C82" s="650"/>
      <c r="D82" s="739"/>
      <c r="E82" s="324" t="s">
        <v>7</v>
      </c>
      <c r="F82" s="294"/>
      <c r="G82" s="135"/>
      <c r="H82" s="135"/>
      <c r="I82" s="135"/>
      <c r="J82" s="135"/>
      <c r="K82" s="281"/>
      <c r="L82" s="775"/>
      <c r="M82" s="776"/>
      <c r="N82" s="776"/>
      <c r="O82" s="776"/>
      <c r="P82" s="776"/>
      <c r="Q82" s="776"/>
      <c r="R82" s="776"/>
      <c r="S82" s="776"/>
      <c r="T82" s="776"/>
      <c r="U82" s="777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/>
    </row>
    <row r="83" spans="1:37" ht="15" customHeight="1" x14ac:dyDescent="0.2">
      <c r="A83" s="332"/>
      <c r="B83" s="332"/>
      <c r="C83" s="651"/>
      <c r="D83" s="629"/>
      <c r="E83" s="325" t="s">
        <v>8</v>
      </c>
      <c r="F83" s="294"/>
      <c r="G83" s="135"/>
      <c r="H83" s="135"/>
      <c r="I83" s="135"/>
      <c r="J83" s="135"/>
      <c r="K83" s="281"/>
      <c r="L83" s="778"/>
      <c r="M83" s="779"/>
      <c r="N83" s="779"/>
      <c r="O83" s="779"/>
      <c r="P83" s="779"/>
      <c r="Q83" s="779"/>
      <c r="R83" s="779"/>
      <c r="S83" s="779"/>
      <c r="T83" s="779"/>
      <c r="U83" s="78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</row>
    <row r="84" spans="1:37" ht="15" customHeight="1" x14ac:dyDescent="0.2">
      <c r="A84" s="332"/>
      <c r="B84" s="332"/>
      <c r="C84" s="663">
        <v>27</v>
      </c>
      <c r="D84" s="877" t="str">
        <f>設定!G86</f>
        <v>水</v>
      </c>
      <c r="E84" s="326" t="s">
        <v>6</v>
      </c>
      <c r="F84" s="294"/>
      <c r="G84" s="135"/>
      <c r="H84" s="135"/>
      <c r="I84" s="135"/>
      <c r="J84" s="135"/>
      <c r="K84" s="281"/>
      <c r="L84" s="669" t="str">
        <f>AK84</f>
        <v>第２回　学校保健委員会　１４：００～</v>
      </c>
      <c r="M84" s="670"/>
      <c r="N84" s="670"/>
      <c r="O84" s="670"/>
      <c r="P84" s="670"/>
      <c r="Q84" s="670"/>
      <c r="R84" s="670"/>
      <c r="S84" s="670"/>
      <c r="T84" s="670"/>
      <c r="U84" s="671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3"/>
      <c r="AH84" s="330"/>
      <c r="AI84" s="71"/>
      <c r="AJ84" s="710">
        <v>27</v>
      </c>
      <c r="AK84" s="136" t="s">
        <v>399</v>
      </c>
    </row>
    <row r="85" spans="1:37" ht="15" customHeight="1" x14ac:dyDescent="0.2">
      <c r="A85" s="332"/>
      <c r="B85" s="332"/>
      <c r="C85" s="650"/>
      <c r="D85" s="739"/>
      <c r="E85" s="324" t="s">
        <v>7</v>
      </c>
      <c r="F85" s="294"/>
      <c r="G85" s="135"/>
      <c r="H85" s="135"/>
      <c r="I85" s="135"/>
      <c r="J85" s="135"/>
      <c r="K85" s="281"/>
      <c r="L85" s="775"/>
      <c r="M85" s="801"/>
      <c r="N85" s="801"/>
      <c r="O85" s="801"/>
      <c r="P85" s="801"/>
      <c r="Q85" s="801"/>
      <c r="R85" s="801"/>
      <c r="S85" s="801"/>
      <c r="T85" s="801"/>
      <c r="U85" s="777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/>
    </row>
    <row r="86" spans="1:37" ht="15" customHeight="1" x14ac:dyDescent="0.2">
      <c r="A86" s="332"/>
      <c r="B86" s="332"/>
      <c r="C86" s="651"/>
      <c r="D86" s="629"/>
      <c r="E86" s="325" t="s">
        <v>8</v>
      </c>
      <c r="F86" s="294"/>
      <c r="G86" s="135"/>
      <c r="H86" s="135"/>
      <c r="I86" s="135"/>
      <c r="J86" s="135"/>
      <c r="K86" s="281"/>
      <c r="L86" s="778"/>
      <c r="M86" s="779"/>
      <c r="N86" s="779"/>
      <c r="O86" s="779"/>
      <c r="P86" s="779"/>
      <c r="Q86" s="779"/>
      <c r="R86" s="779"/>
      <c r="S86" s="779"/>
      <c r="T86" s="779"/>
      <c r="U86" s="78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2"/>
      <c r="B87" s="332"/>
      <c r="C87" s="650">
        <v>28</v>
      </c>
      <c r="D87" s="739" t="str">
        <f>設定!G89</f>
        <v>木</v>
      </c>
      <c r="E87" s="322" t="s">
        <v>6</v>
      </c>
      <c r="F87" s="132"/>
      <c r="G87" s="133"/>
      <c r="H87" s="133"/>
      <c r="I87" s="133"/>
      <c r="J87" s="133"/>
      <c r="K87" s="134"/>
      <c r="L87" s="775"/>
      <c r="M87" s="801"/>
      <c r="N87" s="801"/>
      <c r="O87" s="801"/>
      <c r="P87" s="801"/>
      <c r="Q87" s="801"/>
      <c r="R87" s="801"/>
      <c r="S87" s="801"/>
      <c r="T87" s="801"/>
      <c r="U87" s="777"/>
      <c r="V87" s="630"/>
      <c r="W87" s="630"/>
      <c r="X87" s="630"/>
      <c r="Y87" s="630"/>
      <c r="Z87" s="630"/>
      <c r="AA87" s="630"/>
      <c r="AB87" s="630"/>
      <c r="AC87" s="630"/>
      <c r="AD87" s="630"/>
      <c r="AE87" s="630"/>
      <c r="AF87" s="631"/>
      <c r="AG87" s="310"/>
      <c r="AH87" s="327"/>
      <c r="AI87" s="71"/>
      <c r="AJ87" s="710">
        <v>28</v>
      </c>
      <c r="AK87" s="136"/>
    </row>
    <row r="88" spans="1:37" ht="15" customHeight="1" x14ac:dyDescent="0.2">
      <c r="A88" s="332"/>
      <c r="B88" s="332"/>
      <c r="C88" s="650"/>
      <c r="D88" s="739"/>
      <c r="E88" s="324" t="s">
        <v>7</v>
      </c>
      <c r="F88" s="294"/>
      <c r="G88" s="135"/>
      <c r="H88" s="135"/>
      <c r="I88" s="135"/>
      <c r="J88" s="135"/>
      <c r="K88" s="281"/>
      <c r="L88" s="775"/>
      <c r="M88" s="776"/>
      <c r="N88" s="776"/>
      <c r="O88" s="776"/>
      <c r="P88" s="776"/>
      <c r="Q88" s="776"/>
      <c r="R88" s="776"/>
      <c r="S88" s="776"/>
      <c r="T88" s="776"/>
      <c r="U88" s="777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128"/>
    </row>
    <row r="89" spans="1:37" ht="15" customHeight="1" x14ac:dyDescent="0.2">
      <c r="A89" s="332"/>
      <c r="B89" s="332"/>
      <c r="C89" s="651"/>
      <c r="D89" s="629"/>
      <c r="E89" s="325" t="s">
        <v>8</v>
      </c>
      <c r="F89" s="294"/>
      <c r="G89" s="135"/>
      <c r="H89" s="135"/>
      <c r="I89" s="135"/>
      <c r="J89" s="135"/>
      <c r="K89" s="281"/>
      <c r="L89" s="778"/>
      <c r="M89" s="779"/>
      <c r="N89" s="779"/>
      <c r="O89" s="779"/>
      <c r="P89" s="779"/>
      <c r="Q89" s="779"/>
      <c r="R89" s="779"/>
      <c r="S89" s="779"/>
      <c r="T89" s="779"/>
      <c r="U89" s="78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/>
    </row>
    <row r="90" spans="1:37" ht="15" customHeight="1" x14ac:dyDescent="0.2">
      <c r="A90" s="332"/>
      <c r="B90" s="332"/>
      <c r="C90" s="663">
        <v>29</v>
      </c>
      <c r="D90" s="739" t="str">
        <f>設定!G92</f>
        <v>金</v>
      </c>
      <c r="E90" s="326" t="s">
        <v>6</v>
      </c>
      <c r="F90" s="294">
        <v>3</v>
      </c>
      <c r="G90" s="135">
        <v>3</v>
      </c>
      <c r="H90" s="135">
        <v>3</v>
      </c>
      <c r="I90" s="135">
        <v>3</v>
      </c>
      <c r="J90" s="135">
        <v>3</v>
      </c>
      <c r="K90" s="281">
        <v>3</v>
      </c>
      <c r="L90" s="669" t="str">
        <f>AK90</f>
        <v>2学期始業式　※儀式①</v>
      </c>
      <c r="M90" s="670"/>
      <c r="N90" s="670"/>
      <c r="O90" s="670"/>
      <c r="P90" s="670"/>
      <c r="Q90" s="670"/>
      <c r="R90" s="670"/>
      <c r="S90" s="670"/>
      <c r="T90" s="670"/>
      <c r="U90" s="671"/>
      <c r="V90" s="590"/>
      <c r="W90" s="590"/>
      <c r="X90" s="590"/>
      <c r="Y90" s="590"/>
      <c r="Z90" s="590"/>
      <c r="AA90" s="590"/>
      <c r="AB90" s="590"/>
      <c r="AC90" s="590"/>
      <c r="AD90" s="590"/>
      <c r="AE90" s="590"/>
      <c r="AF90" s="591"/>
      <c r="AG90" s="310"/>
      <c r="AH90" s="327"/>
      <c r="AI90" s="71"/>
      <c r="AJ90" s="710">
        <v>29</v>
      </c>
      <c r="AK90" s="136" t="s">
        <v>346</v>
      </c>
    </row>
    <row r="91" spans="1:37" ht="15" customHeight="1" x14ac:dyDescent="0.2">
      <c r="A91" s="332">
        <v>1</v>
      </c>
      <c r="B91" s="332"/>
      <c r="C91" s="650"/>
      <c r="D91" s="739"/>
      <c r="E91" s="324" t="s">
        <v>7</v>
      </c>
      <c r="F91" s="294">
        <v>1</v>
      </c>
      <c r="G91" s="135">
        <v>1</v>
      </c>
      <c r="H91" s="135">
        <v>1</v>
      </c>
      <c r="I91" s="135">
        <v>1</v>
      </c>
      <c r="J91" s="135">
        <v>1</v>
      </c>
      <c r="K91" s="281">
        <v>1</v>
      </c>
      <c r="L91" s="775" t="str">
        <f>AK91</f>
        <v>教育実習～　4名</v>
      </c>
      <c r="M91" s="776"/>
      <c r="N91" s="776"/>
      <c r="O91" s="776"/>
      <c r="P91" s="776"/>
      <c r="Q91" s="776"/>
      <c r="R91" s="776"/>
      <c r="S91" s="776"/>
      <c r="T91" s="776"/>
      <c r="U91" s="777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1"/>
      <c r="AG91" s="595"/>
      <c r="AH91" s="596"/>
      <c r="AI91" s="71"/>
      <c r="AJ91" s="711"/>
      <c r="AK91" s="128" t="s">
        <v>290</v>
      </c>
    </row>
    <row r="92" spans="1:37" ht="15" customHeight="1" x14ac:dyDescent="0.2">
      <c r="A92" s="332"/>
      <c r="B92" s="332"/>
      <c r="C92" s="651"/>
      <c r="D92" s="629"/>
      <c r="E92" s="325" t="s">
        <v>8</v>
      </c>
      <c r="F92" s="294"/>
      <c r="G92" s="135"/>
      <c r="H92" s="135"/>
      <c r="I92" s="135"/>
      <c r="J92" s="135"/>
      <c r="K92" s="281"/>
      <c r="L92" s="778"/>
      <c r="M92" s="779"/>
      <c r="N92" s="779"/>
      <c r="O92" s="779"/>
      <c r="P92" s="779"/>
      <c r="Q92" s="779"/>
      <c r="R92" s="779"/>
      <c r="S92" s="779"/>
      <c r="T92" s="779"/>
      <c r="U92" s="78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1"/>
      <c r="AG92" s="603"/>
      <c r="AH92" s="604"/>
      <c r="AI92" s="71"/>
      <c r="AJ92" s="712"/>
      <c r="AK92" s="312"/>
    </row>
    <row r="93" spans="1:37" ht="15" customHeight="1" x14ac:dyDescent="0.2">
      <c r="A93" s="332"/>
      <c r="B93" s="332"/>
      <c r="C93" s="657">
        <v>30</v>
      </c>
      <c r="D93" s="732" t="str">
        <f>設定!G95</f>
        <v>土</v>
      </c>
      <c r="E93" s="390" t="s">
        <v>6</v>
      </c>
      <c r="F93" s="391"/>
      <c r="G93" s="392"/>
      <c r="H93" s="392"/>
      <c r="I93" s="392"/>
      <c r="J93" s="392"/>
      <c r="K93" s="393"/>
      <c r="L93" s="808"/>
      <c r="M93" s="667"/>
      <c r="N93" s="667"/>
      <c r="O93" s="667"/>
      <c r="P93" s="667"/>
      <c r="Q93" s="667"/>
      <c r="R93" s="667"/>
      <c r="S93" s="667"/>
      <c r="T93" s="667"/>
      <c r="U93" s="668"/>
      <c r="V93" s="610"/>
      <c r="W93" s="610"/>
      <c r="X93" s="610"/>
      <c r="Y93" s="610"/>
      <c r="Z93" s="610"/>
      <c r="AA93" s="610"/>
      <c r="AB93" s="610"/>
      <c r="AC93" s="610"/>
      <c r="AD93" s="610"/>
      <c r="AE93" s="610"/>
      <c r="AF93" s="611"/>
      <c r="AG93" s="421"/>
      <c r="AH93" s="423"/>
      <c r="AI93" s="71"/>
      <c r="AJ93" s="710">
        <v>30</v>
      </c>
      <c r="AK93" s="136"/>
    </row>
    <row r="94" spans="1:37" ht="15" customHeight="1" x14ac:dyDescent="0.2">
      <c r="A94" s="332"/>
      <c r="B94" s="332"/>
      <c r="C94" s="658"/>
      <c r="D94" s="732"/>
      <c r="E94" s="396" t="s">
        <v>7</v>
      </c>
      <c r="F94" s="391"/>
      <c r="G94" s="392"/>
      <c r="H94" s="392"/>
      <c r="I94" s="392"/>
      <c r="J94" s="392"/>
      <c r="K94" s="393"/>
      <c r="L94" s="798"/>
      <c r="M94" s="799"/>
      <c r="N94" s="799"/>
      <c r="O94" s="799"/>
      <c r="P94" s="799"/>
      <c r="Q94" s="799"/>
      <c r="R94" s="799"/>
      <c r="S94" s="799"/>
      <c r="T94" s="799"/>
      <c r="U94" s="80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1"/>
      <c r="AG94" s="615"/>
      <c r="AH94" s="616"/>
      <c r="AI94" s="71"/>
      <c r="AJ94" s="711"/>
      <c r="AK94" s="128"/>
    </row>
    <row r="95" spans="1:37" ht="15" customHeight="1" x14ac:dyDescent="0.2">
      <c r="A95" s="332"/>
      <c r="B95" s="332"/>
      <c r="C95" s="659"/>
      <c r="D95" s="733"/>
      <c r="E95" s="397" t="s">
        <v>8</v>
      </c>
      <c r="F95" s="391"/>
      <c r="G95" s="392"/>
      <c r="H95" s="392"/>
      <c r="I95" s="392"/>
      <c r="J95" s="392"/>
      <c r="K95" s="393"/>
      <c r="L95" s="802"/>
      <c r="M95" s="803"/>
      <c r="N95" s="803"/>
      <c r="O95" s="803"/>
      <c r="P95" s="803"/>
      <c r="Q95" s="803"/>
      <c r="R95" s="803"/>
      <c r="S95" s="803"/>
      <c r="T95" s="803"/>
      <c r="U95" s="804"/>
      <c r="V95" s="610"/>
      <c r="W95" s="610"/>
      <c r="X95" s="610"/>
      <c r="Y95" s="610"/>
      <c r="Z95" s="610"/>
      <c r="AA95" s="610"/>
      <c r="AB95" s="610"/>
      <c r="AC95" s="610"/>
      <c r="AD95" s="610"/>
      <c r="AE95" s="610"/>
      <c r="AF95" s="611"/>
      <c r="AG95" s="620"/>
      <c r="AH95" s="621"/>
      <c r="AI95" s="71"/>
      <c r="AJ95" s="712"/>
      <c r="AK95" s="312"/>
    </row>
    <row r="96" spans="1:37" ht="15" customHeight="1" x14ac:dyDescent="0.2">
      <c r="A96" s="332"/>
      <c r="B96" s="332"/>
      <c r="C96" s="658">
        <v>31</v>
      </c>
      <c r="D96" s="732" t="str">
        <f>設定!G98</f>
        <v>日</v>
      </c>
      <c r="E96" s="411" t="s">
        <v>6</v>
      </c>
      <c r="F96" s="401"/>
      <c r="G96" s="402"/>
      <c r="H96" s="402"/>
      <c r="I96" s="402"/>
      <c r="J96" s="402"/>
      <c r="K96" s="403"/>
      <c r="L96" s="798"/>
      <c r="M96" s="799"/>
      <c r="N96" s="799"/>
      <c r="O96" s="799"/>
      <c r="P96" s="799"/>
      <c r="Q96" s="799"/>
      <c r="R96" s="799"/>
      <c r="S96" s="799"/>
      <c r="T96" s="799"/>
      <c r="U96" s="800"/>
      <c r="V96" s="737"/>
      <c r="W96" s="737"/>
      <c r="X96" s="737"/>
      <c r="Y96" s="737"/>
      <c r="Z96" s="737"/>
      <c r="AA96" s="737"/>
      <c r="AB96" s="737"/>
      <c r="AC96" s="737"/>
      <c r="AD96" s="737"/>
      <c r="AE96" s="737"/>
      <c r="AF96" s="738"/>
      <c r="AG96" s="394"/>
      <c r="AH96" s="399"/>
      <c r="AI96" s="71"/>
      <c r="AJ96" s="710">
        <v>31</v>
      </c>
      <c r="AK96" s="136"/>
    </row>
    <row r="97" spans="1:37" ht="15" customHeight="1" x14ac:dyDescent="0.2">
      <c r="A97" s="332"/>
      <c r="B97" s="332"/>
      <c r="C97" s="658"/>
      <c r="D97" s="732"/>
      <c r="E97" s="396" t="s">
        <v>7</v>
      </c>
      <c r="F97" s="391"/>
      <c r="G97" s="392"/>
      <c r="H97" s="392"/>
      <c r="I97" s="392"/>
      <c r="J97" s="392"/>
      <c r="K97" s="393"/>
      <c r="L97" s="798"/>
      <c r="M97" s="819"/>
      <c r="N97" s="819"/>
      <c r="O97" s="819"/>
      <c r="P97" s="819"/>
      <c r="Q97" s="819"/>
      <c r="R97" s="819"/>
      <c r="S97" s="819"/>
      <c r="T97" s="819"/>
      <c r="U97" s="800"/>
      <c r="V97" s="610"/>
      <c r="W97" s="610"/>
      <c r="X97" s="610"/>
      <c r="Y97" s="610"/>
      <c r="Z97" s="610"/>
      <c r="AA97" s="610"/>
      <c r="AB97" s="610"/>
      <c r="AC97" s="610"/>
      <c r="AD97" s="610"/>
      <c r="AE97" s="610"/>
      <c r="AF97" s="611"/>
      <c r="AG97" s="615"/>
      <c r="AH97" s="616"/>
      <c r="AI97" s="71"/>
      <c r="AJ97" s="711"/>
      <c r="AK97" s="128"/>
    </row>
    <row r="98" spans="1:37" ht="15" customHeight="1" thickBot="1" x14ac:dyDescent="0.25">
      <c r="A98" s="332"/>
      <c r="B98" s="332"/>
      <c r="C98" s="781"/>
      <c r="D98" s="782"/>
      <c r="E98" s="413" t="s">
        <v>8</v>
      </c>
      <c r="F98" s="408"/>
      <c r="G98" s="409"/>
      <c r="H98" s="409"/>
      <c r="I98" s="409"/>
      <c r="J98" s="409"/>
      <c r="K98" s="410"/>
      <c r="L98" s="866"/>
      <c r="M98" s="867"/>
      <c r="N98" s="867"/>
      <c r="O98" s="867"/>
      <c r="P98" s="867"/>
      <c r="Q98" s="867"/>
      <c r="R98" s="867"/>
      <c r="S98" s="867"/>
      <c r="T98" s="867"/>
      <c r="U98" s="868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4"/>
      <c r="AG98" s="728"/>
      <c r="AH98" s="729"/>
      <c r="AI98" s="71"/>
      <c r="AJ98" s="712"/>
      <c r="AK98" s="312"/>
    </row>
    <row r="99" spans="1:37" ht="11.1" customHeight="1" x14ac:dyDescent="0.2">
      <c r="A99" s="334"/>
      <c r="B99" s="334"/>
      <c r="Q99" s="126"/>
    </row>
    <row r="100" spans="1:37" ht="11.1" customHeight="1" x14ac:dyDescent="0.2">
      <c r="D100" s="56" t="s">
        <v>29</v>
      </c>
      <c r="E100" s="703" t="s">
        <v>111</v>
      </c>
      <c r="F100" s="703"/>
      <c r="G100" s="703"/>
      <c r="H100" s="704"/>
      <c r="I100" s="704"/>
      <c r="J100" s="31"/>
      <c r="K100" s="31"/>
      <c r="P100" s="827" t="s">
        <v>112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3</v>
      </c>
      <c r="G102" s="700"/>
      <c r="H102" s="699">
        <f>SUM(G3,G6,G9,G12,G15,G18,G21,G24,G27,G30,G33,G36,G39,G42,G45,G48,G51,G57,G60,G63,G66,G69,G72,G75,G78,G81,G84,G87,G90,G93,G96)</f>
        <v>3</v>
      </c>
      <c r="I102" s="701"/>
      <c r="J102" s="699">
        <f>SUM(H3,H6,H9,H12,H15,H18,H21,H24,H27,H30,H33,H36,H39,H42,H45,H48,H51,H57,H60,H63,H66,H69,H72,H75,H78,H81,H84,H87,H90,H93,H96)</f>
        <v>3</v>
      </c>
      <c r="K102" s="701"/>
      <c r="L102" s="121">
        <f>SUM(I3,I6,I9,I12,I15,I18,I21,I24,I27,I30,I33,I36,I39,I42,I45,I48,I51,I57,I60,I63,I66,I69,I72,I75,I78,I81,I84,I87,I90,I93,I96)</f>
        <v>3</v>
      </c>
      <c r="M102" s="121">
        <f>SUM(J3,J6,J9,J12,J15,J18,J21,J24,J27,J30,J33,J36,J39,J42,J45,J48,J51,J57,J60,J63,J66,J69,J72,J75,J78,J81,J84,J87,J90,J93,J96)</f>
        <v>3</v>
      </c>
      <c r="N102" s="54">
        <f>SUM(K3,K6,K9,K12,K15,K18,K21,K24,K27,K30,K33,K36,K39,K42,K45,K48,K51,K57,K60,K63,K66,K69,K72,K75,K78,K81,K84,K87,K90,K93,K96)</f>
        <v>3</v>
      </c>
      <c r="P102" s="121" t="s">
        <v>51</v>
      </c>
      <c r="Q102" s="121">
        <v>1</v>
      </c>
      <c r="R102" s="121">
        <v>1</v>
      </c>
      <c r="S102" s="121">
        <v>1</v>
      </c>
      <c r="T102" s="121">
        <v>1</v>
      </c>
      <c r="U102" s="121">
        <v>1</v>
      </c>
      <c r="V102" s="51">
        <v>1</v>
      </c>
      <c r="X102" s="699" t="s">
        <v>21</v>
      </c>
      <c r="Y102" s="701"/>
      <c r="Z102" s="699">
        <f>AB102</f>
        <v>1</v>
      </c>
      <c r="AA102" s="701"/>
      <c r="AB102" s="699">
        <f>SUM(A3:A98)</f>
        <v>1</v>
      </c>
      <c r="AC102" s="702"/>
      <c r="AD102" s="702"/>
      <c r="AE102" s="701"/>
      <c r="AF102" s="51">
        <f>AB102</f>
        <v>1</v>
      </c>
      <c r="AG102" s="51">
        <f>AB102</f>
        <v>1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1</v>
      </c>
      <c r="G103" s="700"/>
      <c r="H103" s="699">
        <f>SUM(G4,G7,G10,G13,G16,G19,G22,G25,G28,G31,G34,G37,G40,G43,G46,G49,G52,G58,G61,G64,G67,G70,G73,G76,G79,G82,G85,G88,G91,G94,G97)</f>
        <v>1</v>
      </c>
      <c r="I103" s="701"/>
      <c r="J103" s="699">
        <f>SUM(H4,H7,H10,H13,H16,H19,H22,H25,H28,H31,H34,H37,H40,H43,H46,H49,H52,H58,H61,H64,H67,H70,H73,H76,H79,H82,H85,H88,H91,H94,H97)</f>
        <v>1</v>
      </c>
      <c r="K103" s="701"/>
      <c r="L103" s="121">
        <f t="shared" ref="L103:N104" si="0">SUM(I4,I7,I10,I13,I16,I19,I22,I25,I28,I31,I34,I37,I40,I43,I46,I49,I52,I58,I61,I64,I67,I70,I73,I76,I79,I82,I85,I88,I91,I94,I97)</f>
        <v>1</v>
      </c>
      <c r="M103" s="121">
        <f t="shared" si="0"/>
        <v>1</v>
      </c>
      <c r="N103" s="54">
        <f t="shared" si="0"/>
        <v>1</v>
      </c>
      <c r="P103" s="121" t="s">
        <v>52</v>
      </c>
      <c r="Q103" s="121"/>
      <c r="R103" s="121"/>
      <c r="S103" s="121"/>
      <c r="T103" s="121"/>
      <c r="U103" s="12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0"/>
        <v>0</v>
      </c>
      <c r="M104" s="121">
        <f t="shared" si="0"/>
        <v>0</v>
      </c>
      <c r="N104" s="54">
        <f t="shared" si="0"/>
        <v>0</v>
      </c>
      <c r="P104" s="121" t="s">
        <v>53</v>
      </c>
      <c r="Q104" s="121"/>
      <c r="R104" s="121"/>
      <c r="S104" s="121"/>
      <c r="T104" s="121"/>
      <c r="U104" s="121"/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</row>
    <row r="106" spans="1:37" ht="11.1" customHeight="1" x14ac:dyDescent="0.2">
      <c r="E106" s="601" t="s">
        <v>113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F102</f>
        <v>3</v>
      </c>
      <c r="G108" s="786"/>
      <c r="H108" s="785">
        <f>H102</f>
        <v>3</v>
      </c>
      <c r="I108" s="787"/>
      <c r="J108" s="785">
        <f>J102</f>
        <v>3</v>
      </c>
      <c r="K108" s="787"/>
      <c r="L108" s="54">
        <f>L102</f>
        <v>3</v>
      </c>
      <c r="M108" s="54">
        <f>M102</f>
        <v>3</v>
      </c>
      <c r="N108" s="54">
        <f>N102</f>
        <v>3</v>
      </c>
      <c r="P108" s="41" t="s">
        <v>92</v>
      </c>
      <c r="Q108" s="41">
        <f t="shared" ref="Q108:V108" si="1">SUM(Q102:Q107)</f>
        <v>1</v>
      </c>
      <c r="R108" s="41">
        <f t="shared" si="1"/>
        <v>1</v>
      </c>
      <c r="S108" s="41">
        <f t="shared" si="1"/>
        <v>1</v>
      </c>
      <c r="T108" s="41">
        <f t="shared" si="1"/>
        <v>1</v>
      </c>
      <c r="U108" s="41">
        <f t="shared" si="1"/>
        <v>1</v>
      </c>
      <c r="V108" s="41">
        <f t="shared" si="1"/>
        <v>1</v>
      </c>
      <c r="X108" s="51" t="s">
        <v>21</v>
      </c>
      <c r="Y108" s="708">
        <f>COUNTIF(D3:D98,D100)-4</f>
        <v>0</v>
      </c>
      <c r="Z108" s="708"/>
      <c r="AA108" s="708">
        <f>COUNTIF(D3:D98,D101)-4</f>
        <v>0</v>
      </c>
      <c r="AB108" s="708"/>
      <c r="AC108" s="708">
        <f>COUNTIF(D3:D98,D102)-4</f>
        <v>0</v>
      </c>
      <c r="AD108" s="708"/>
      <c r="AE108" s="699">
        <f>COUNTIF(D3:D98,D103)-4</f>
        <v>0</v>
      </c>
      <c r="AF108" s="700"/>
      <c r="AG108" s="699">
        <f>COUNTIF(D3:D98,D104)-4</f>
        <v>1</v>
      </c>
      <c r="AH108" s="700"/>
    </row>
    <row r="109" spans="1:37" ht="11.1" customHeight="1" x14ac:dyDescent="0.2">
      <c r="E109" s="51" t="s">
        <v>7</v>
      </c>
      <c r="F109" s="785">
        <f>F103</f>
        <v>1</v>
      </c>
      <c r="G109" s="786"/>
      <c r="H109" s="785">
        <f>H103</f>
        <v>1</v>
      </c>
      <c r="I109" s="787"/>
      <c r="J109" s="785">
        <f>J103</f>
        <v>1</v>
      </c>
      <c r="K109" s="787"/>
      <c r="L109" s="54">
        <f t="shared" ref="L109:N110" si="2">L103</f>
        <v>1</v>
      </c>
      <c r="M109" s="54">
        <f t="shared" si="2"/>
        <v>1</v>
      </c>
      <c r="N109" s="54">
        <f t="shared" si="2"/>
        <v>1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F104</f>
        <v>0</v>
      </c>
      <c r="G110" s="786"/>
      <c r="H110" s="785">
        <f>H104</f>
        <v>0</v>
      </c>
      <c r="I110" s="787"/>
      <c r="J110" s="785">
        <f>J104</f>
        <v>0</v>
      </c>
      <c r="K110" s="787"/>
      <c r="L110" s="54">
        <f t="shared" si="2"/>
        <v>0</v>
      </c>
      <c r="M110" s="54">
        <f t="shared" si="2"/>
        <v>0</v>
      </c>
      <c r="N110" s="54">
        <f t="shared" si="2"/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3</v>
      </c>
      <c r="G112" s="163">
        <f>H102</f>
        <v>3</v>
      </c>
      <c r="H112" s="163">
        <f>J102</f>
        <v>3</v>
      </c>
      <c r="I112" s="163">
        <f t="shared" ref="I112:K114" si="3">L102</f>
        <v>3</v>
      </c>
      <c r="J112" s="163">
        <f t="shared" si="3"/>
        <v>3</v>
      </c>
      <c r="K112" s="163">
        <f t="shared" si="3"/>
        <v>3</v>
      </c>
      <c r="AF112" s="46"/>
    </row>
    <row r="113" spans="6:17" x14ac:dyDescent="0.2">
      <c r="F113" s="163">
        <f>F103</f>
        <v>1</v>
      </c>
      <c r="G113" s="163">
        <f>H103</f>
        <v>1</v>
      </c>
      <c r="H113" s="163">
        <f>J103</f>
        <v>1</v>
      </c>
      <c r="I113" s="163">
        <f t="shared" si="3"/>
        <v>1</v>
      </c>
      <c r="J113" s="163">
        <f t="shared" si="3"/>
        <v>1</v>
      </c>
      <c r="K113" s="163">
        <f t="shared" si="3"/>
        <v>1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3"/>
        <v>0</v>
      </c>
      <c r="J114" s="163">
        <f t="shared" si="3"/>
        <v>0</v>
      </c>
      <c r="K114" s="163">
        <f t="shared" si="3"/>
        <v>0</v>
      </c>
    </row>
    <row r="124" spans="6:17" x14ac:dyDescent="0.2">
      <c r="Q124" s="126"/>
    </row>
  </sheetData>
  <autoFilter ref="D1:D124" xr:uid="{00000000-0009-0000-0000-000008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124"/>
  <sheetViews>
    <sheetView topLeftCell="A24" zoomScale="140" zoomScaleNormal="140" workbookViewId="0">
      <selection activeCell="L31" sqref="L31:U31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114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9" t="s">
        <v>9</v>
      </c>
      <c r="D2" s="70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148</v>
      </c>
      <c r="AK2" s="706"/>
    </row>
    <row r="3" spans="1:37" ht="15" customHeight="1" x14ac:dyDescent="0.2">
      <c r="A3" s="332"/>
      <c r="B3" s="332"/>
      <c r="C3" s="583">
        <v>1</v>
      </c>
      <c r="D3" s="584" t="str">
        <f>設定!H8</f>
        <v>月</v>
      </c>
      <c r="E3" s="302" t="s">
        <v>6</v>
      </c>
      <c r="F3" s="129">
        <v>5</v>
      </c>
      <c r="G3" s="130">
        <v>5</v>
      </c>
      <c r="H3" s="130">
        <v>6</v>
      </c>
      <c r="I3" s="130">
        <v>6</v>
      </c>
      <c r="J3" s="130">
        <v>6</v>
      </c>
      <c r="K3" s="131">
        <v>6</v>
      </c>
      <c r="L3" s="816" t="str">
        <f>AK3</f>
        <v>学習充実旬間～12日</v>
      </c>
      <c r="M3" s="817"/>
      <c r="N3" s="817"/>
      <c r="O3" s="817"/>
      <c r="P3" s="817"/>
      <c r="Q3" s="817"/>
      <c r="R3" s="817"/>
      <c r="S3" s="817"/>
      <c r="T3" s="817"/>
      <c r="U3" s="81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9"/>
      <c r="AG3" s="303"/>
      <c r="AH3" s="304"/>
      <c r="AI3" s="71"/>
      <c r="AJ3" s="710">
        <v>1</v>
      </c>
      <c r="AK3" s="305" t="s">
        <v>299</v>
      </c>
    </row>
    <row r="4" spans="1:37" ht="15" customHeight="1" x14ac:dyDescent="0.2">
      <c r="A4" s="332">
        <v>1</v>
      </c>
      <c r="B4" s="332"/>
      <c r="C4" s="487"/>
      <c r="D4" s="494"/>
      <c r="E4" s="330" t="s">
        <v>7</v>
      </c>
      <c r="F4" s="132"/>
      <c r="G4" s="133"/>
      <c r="H4" s="133"/>
      <c r="I4" s="133"/>
      <c r="J4" s="133"/>
      <c r="K4" s="134"/>
      <c r="L4" s="775"/>
      <c r="M4" s="801"/>
      <c r="N4" s="801"/>
      <c r="O4" s="801"/>
      <c r="P4" s="801"/>
      <c r="Q4" s="801"/>
      <c r="R4" s="801"/>
      <c r="S4" s="801"/>
      <c r="T4" s="801"/>
      <c r="U4" s="777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1"/>
      <c r="AG4" s="595"/>
      <c r="AH4" s="596"/>
      <c r="AI4" s="71"/>
      <c r="AJ4" s="711"/>
      <c r="AK4" s="307"/>
    </row>
    <row r="5" spans="1:37" ht="15" customHeight="1" x14ac:dyDescent="0.2">
      <c r="A5" s="332"/>
      <c r="B5" s="332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778"/>
      <c r="M5" s="779"/>
      <c r="N5" s="779"/>
      <c r="O5" s="779"/>
      <c r="P5" s="779"/>
      <c r="Q5" s="779"/>
      <c r="R5" s="779"/>
      <c r="S5" s="779"/>
      <c r="T5" s="779"/>
      <c r="U5" s="78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1"/>
      <c r="AG5" s="603"/>
      <c r="AH5" s="604"/>
      <c r="AI5" s="71"/>
      <c r="AJ5" s="712"/>
      <c r="AK5" s="309"/>
    </row>
    <row r="6" spans="1:37" ht="15" customHeight="1" x14ac:dyDescent="0.2">
      <c r="A6" s="332"/>
      <c r="B6" s="332"/>
      <c r="C6" s="487">
        <v>2</v>
      </c>
      <c r="D6" s="494" t="str">
        <f>設定!H11</f>
        <v>火</v>
      </c>
      <c r="E6" s="306" t="s">
        <v>6</v>
      </c>
      <c r="F6" s="294">
        <v>5</v>
      </c>
      <c r="G6" s="135">
        <v>5</v>
      </c>
      <c r="H6" s="135">
        <v>5</v>
      </c>
      <c r="I6" s="135">
        <v>6</v>
      </c>
      <c r="J6" s="135">
        <v>6</v>
      </c>
      <c r="K6" s="281">
        <v>6</v>
      </c>
      <c r="L6" s="669" t="str">
        <f>AK6</f>
        <v>学級の日【生活・人権目標  　沢岻っ子の約束】</v>
      </c>
      <c r="M6" s="670"/>
      <c r="N6" s="670"/>
      <c r="O6" s="670"/>
      <c r="P6" s="670"/>
      <c r="Q6" s="670"/>
      <c r="R6" s="670"/>
      <c r="S6" s="670"/>
      <c r="T6" s="670"/>
      <c r="U6" s="671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397</v>
      </c>
    </row>
    <row r="7" spans="1:37" ht="15" customHeight="1" x14ac:dyDescent="0.2">
      <c r="A7" s="332">
        <v>1</v>
      </c>
      <c r="B7" s="332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775"/>
      <c r="M7" s="801"/>
      <c r="N7" s="801"/>
      <c r="O7" s="801"/>
      <c r="P7" s="801"/>
      <c r="Q7" s="801"/>
      <c r="R7" s="801"/>
      <c r="S7" s="801"/>
      <c r="T7" s="801"/>
      <c r="U7" s="777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/>
    </row>
    <row r="8" spans="1:37" ht="15" customHeight="1" x14ac:dyDescent="0.2">
      <c r="A8" s="332"/>
      <c r="B8" s="332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778"/>
      <c r="M8" s="779"/>
      <c r="N8" s="779"/>
      <c r="O8" s="779"/>
      <c r="P8" s="779"/>
      <c r="Q8" s="779"/>
      <c r="R8" s="779"/>
      <c r="S8" s="779"/>
      <c r="T8" s="779"/>
      <c r="U8" s="78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2"/>
      <c r="B9" s="332"/>
      <c r="C9" s="487">
        <v>3</v>
      </c>
      <c r="D9" s="494" t="str">
        <f>設定!H14</f>
        <v>水</v>
      </c>
      <c r="E9" s="306" t="s">
        <v>6</v>
      </c>
      <c r="F9" s="294">
        <v>5</v>
      </c>
      <c r="G9" s="135">
        <v>5</v>
      </c>
      <c r="H9" s="135">
        <v>5</v>
      </c>
      <c r="I9" s="135">
        <v>5</v>
      </c>
      <c r="J9" s="135">
        <v>5</v>
      </c>
      <c r="K9" s="281">
        <v>5</v>
      </c>
      <c r="L9" s="669" t="str">
        <f>AK9</f>
        <v>A～D部会</v>
      </c>
      <c r="M9" s="670"/>
      <c r="N9" s="670"/>
      <c r="O9" s="670"/>
      <c r="P9" s="670"/>
      <c r="Q9" s="670"/>
      <c r="R9" s="670"/>
      <c r="S9" s="670"/>
      <c r="T9" s="670"/>
      <c r="U9" s="671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 t="s">
        <v>369</v>
      </c>
    </row>
    <row r="10" spans="1:37" ht="15" customHeight="1" x14ac:dyDescent="0.2">
      <c r="A10" s="332">
        <v>1</v>
      </c>
      <c r="B10" s="332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775"/>
      <c r="M10" s="801"/>
      <c r="N10" s="801"/>
      <c r="O10" s="801"/>
      <c r="P10" s="801"/>
      <c r="Q10" s="801"/>
      <c r="R10" s="801"/>
      <c r="S10" s="801"/>
      <c r="T10" s="801"/>
      <c r="U10" s="777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/>
    </row>
    <row r="11" spans="1:37" ht="15" customHeight="1" x14ac:dyDescent="0.2">
      <c r="A11" s="332"/>
      <c r="B11" s="332"/>
      <c r="C11" s="487"/>
      <c r="D11" s="494"/>
      <c r="E11" s="318" t="s">
        <v>8</v>
      </c>
      <c r="F11" s="294"/>
      <c r="G11" s="135"/>
      <c r="H11" s="135"/>
      <c r="I11" s="135"/>
      <c r="J11" s="135"/>
      <c r="K11" s="281"/>
      <c r="L11" s="778"/>
      <c r="M11" s="779"/>
      <c r="N11" s="779"/>
      <c r="O11" s="779"/>
      <c r="P11" s="779"/>
      <c r="Q11" s="779"/>
      <c r="R11" s="779"/>
      <c r="S11" s="779"/>
      <c r="T11" s="779"/>
      <c r="U11" s="78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/>
    </row>
    <row r="12" spans="1:37" ht="15" customHeight="1" x14ac:dyDescent="0.2">
      <c r="A12" s="332"/>
      <c r="B12" s="332"/>
      <c r="C12" s="487">
        <v>4</v>
      </c>
      <c r="D12" s="494" t="str">
        <f>設定!H17</f>
        <v>木</v>
      </c>
      <c r="E12" s="306" t="s">
        <v>6</v>
      </c>
      <c r="F12" s="294">
        <v>5</v>
      </c>
      <c r="G12" s="135">
        <v>6</v>
      </c>
      <c r="H12" s="135">
        <v>6</v>
      </c>
      <c r="I12" s="135">
        <v>6</v>
      </c>
      <c r="J12" s="135">
        <v>6</v>
      </c>
      <c r="K12" s="281">
        <v>6</v>
      </c>
      <c r="L12" s="669" t="str">
        <f>AK12</f>
        <v>旧盆（ウンケー）</v>
      </c>
      <c r="M12" s="670"/>
      <c r="N12" s="670"/>
      <c r="O12" s="670"/>
      <c r="P12" s="670"/>
      <c r="Q12" s="670"/>
      <c r="R12" s="670"/>
      <c r="S12" s="670"/>
      <c r="T12" s="670"/>
      <c r="U12" s="671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198</v>
      </c>
    </row>
    <row r="13" spans="1:37" ht="15" customHeight="1" x14ac:dyDescent="0.2">
      <c r="A13" s="332">
        <v>1</v>
      </c>
      <c r="B13" s="332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775"/>
      <c r="M13" s="801"/>
      <c r="N13" s="801"/>
      <c r="O13" s="801"/>
      <c r="P13" s="801"/>
      <c r="Q13" s="801"/>
      <c r="R13" s="801"/>
      <c r="S13" s="801"/>
      <c r="T13" s="801"/>
      <c r="U13" s="777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/>
    </row>
    <row r="14" spans="1:37" ht="15" customHeight="1" x14ac:dyDescent="0.2">
      <c r="A14" s="332"/>
      <c r="B14" s="332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778"/>
      <c r="M14" s="779"/>
      <c r="N14" s="779"/>
      <c r="O14" s="779"/>
      <c r="P14" s="779"/>
      <c r="Q14" s="779"/>
      <c r="R14" s="779"/>
      <c r="S14" s="779"/>
      <c r="T14" s="779"/>
      <c r="U14" s="78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</row>
    <row r="15" spans="1:37" ht="15" customHeight="1" x14ac:dyDescent="0.2">
      <c r="A15" s="332"/>
      <c r="B15" s="332"/>
      <c r="C15" s="605">
        <v>5</v>
      </c>
      <c r="D15" s="606" t="str">
        <f>設定!H20</f>
        <v>金</v>
      </c>
      <c r="E15" s="400" t="s">
        <v>6</v>
      </c>
      <c r="F15" s="401"/>
      <c r="G15" s="402"/>
      <c r="H15" s="402"/>
      <c r="I15" s="402"/>
      <c r="J15" s="402"/>
      <c r="K15" s="454"/>
      <c r="L15" s="808" t="str">
        <f>AK15</f>
        <v>旧盆（ナカヌヒ）※休業日</v>
      </c>
      <c r="M15" s="667"/>
      <c r="N15" s="667"/>
      <c r="O15" s="667"/>
      <c r="P15" s="667"/>
      <c r="Q15" s="667"/>
      <c r="R15" s="667"/>
      <c r="S15" s="667"/>
      <c r="T15" s="667"/>
      <c r="U15" s="668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4"/>
      <c r="AG15" s="394"/>
      <c r="AH15" s="399"/>
      <c r="AI15" s="71"/>
      <c r="AJ15" s="710">
        <v>5</v>
      </c>
      <c r="AK15" s="136" t="s">
        <v>349</v>
      </c>
    </row>
    <row r="16" spans="1:37" ht="15" customHeight="1" x14ac:dyDescent="0.2">
      <c r="A16" s="332"/>
      <c r="B16" s="332"/>
      <c r="C16" s="605"/>
      <c r="D16" s="606"/>
      <c r="E16" s="404" t="s">
        <v>7</v>
      </c>
      <c r="F16" s="391"/>
      <c r="G16" s="392"/>
      <c r="H16" s="392"/>
      <c r="I16" s="392"/>
      <c r="J16" s="392"/>
      <c r="K16" s="453"/>
      <c r="L16" s="798"/>
      <c r="M16" s="799"/>
      <c r="N16" s="799"/>
      <c r="O16" s="799"/>
      <c r="P16" s="799"/>
      <c r="Q16" s="799"/>
      <c r="R16" s="799"/>
      <c r="S16" s="799"/>
      <c r="T16" s="799"/>
      <c r="U16" s="800"/>
      <c r="V16" s="622"/>
      <c r="W16" s="622"/>
      <c r="X16" s="622"/>
      <c r="Y16" s="622"/>
      <c r="Z16" s="622"/>
      <c r="AA16" s="622"/>
      <c r="AB16" s="622"/>
      <c r="AC16" s="622"/>
      <c r="AD16" s="622"/>
      <c r="AE16" s="622"/>
      <c r="AF16" s="624"/>
      <c r="AG16" s="615"/>
      <c r="AH16" s="616"/>
      <c r="AI16" s="71"/>
      <c r="AJ16" s="711"/>
      <c r="AK16" s="128"/>
    </row>
    <row r="17" spans="1:37" ht="15" customHeight="1" x14ac:dyDescent="0.2">
      <c r="A17" s="332"/>
      <c r="B17" s="332"/>
      <c r="C17" s="605"/>
      <c r="D17" s="606"/>
      <c r="E17" s="405" t="s">
        <v>8</v>
      </c>
      <c r="F17" s="391"/>
      <c r="G17" s="392"/>
      <c r="H17" s="392"/>
      <c r="I17" s="392"/>
      <c r="J17" s="392"/>
      <c r="K17" s="453"/>
      <c r="L17" s="802"/>
      <c r="M17" s="803"/>
      <c r="N17" s="803"/>
      <c r="O17" s="803"/>
      <c r="P17" s="803"/>
      <c r="Q17" s="803"/>
      <c r="R17" s="803"/>
      <c r="S17" s="803"/>
      <c r="T17" s="803"/>
      <c r="U17" s="804"/>
      <c r="V17" s="622"/>
      <c r="W17" s="622"/>
      <c r="X17" s="622"/>
      <c r="Y17" s="622"/>
      <c r="Z17" s="622"/>
      <c r="AA17" s="622"/>
      <c r="AB17" s="622"/>
      <c r="AC17" s="622"/>
      <c r="AD17" s="622"/>
      <c r="AE17" s="622"/>
      <c r="AF17" s="624"/>
      <c r="AG17" s="620"/>
      <c r="AH17" s="621"/>
      <c r="AI17" s="71"/>
      <c r="AJ17" s="712"/>
      <c r="AK17" s="312"/>
    </row>
    <row r="18" spans="1:37" ht="15" customHeight="1" x14ac:dyDescent="0.2">
      <c r="A18" s="332"/>
      <c r="B18" s="332"/>
      <c r="C18" s="605">
        <v>6</v>
      </c>
      <c r="D18" s="606" t="str">
        <f>設定!H23</f>
        <v>土</v>
      </c>
      <c r="E18" s="398" t="s">
        <v>6</v>
      </c>
      <c r="F18" s="391"/>
      <c r="G18" s="392"/>
      <c r="H18" s="392"/>
      <c r="I18" s="392"/>
      <c r="J18" s="392"/>
      <c r="K18" s="393"/>
      <c r="L18" s="878" t="str">
        <f>AK18</f>
        <v>旧盆（ウークイ）</v>
      </c>
      <c r="M18" s="879"/>
      <c r="N18" s="879"/>
      <c r="O18" s="879"/>
      <c r="P18" s="879"/>
      <c r="Q18" s="879"/>
      <c r="R18" s="879"/>
      <c r="S18" s="879"/>
      <c r="T18" s="879"/>
      <c r="U18" s="88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1"/>
      <c r="AG18" s="394"/>
      <c r="AH18" s="399"/>
      <c r="AI18" s="71"/>
      <c r="AJ18" s="710">
        <v>6</v>
      </c>
      <c r="AK18" s="136" t="s">
        <v>199</v>
      </c>
    </row>
    <row r="19" spans="1:37" ht="15" customHeight="1" x14ac:dyDescent="0.2">
      <c r="A19" s="332"/>
      <c r="B19" s="332"/>
      <c r="C19" s="605"/>
      <c r="D19" s="606"/>
      <c r="E19" s="404" t="s">
        <v>7</v>
      </c>
      <c r="F19" s="391"/>
      <c r="G19" s="392"/>
      <c r="H19" s="392"/>
      <c r="I19" s="392"/>
      <c r="J19" s="392"/>
      <c r="K19" s="393"/>
      <c r="L19" s="798"/>
      <c r="M19" s="799"/>
      <c r="N19" s="799"/>
      <c r="O19" s="799"/>
      <c r="P19" s="799"/>
      <c r="Q19" s="799"/>
      <c r="R19" s="799"/>
      <c r="S19" s="799"/>
      <c r="T19" s="799"/>
      <c r="U19" s="80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1"/>
      <c r="AG19" s="615"/>
      <c r="AH19" s="616"/>
      <c r="AI19" s="71"/>
      <c r="AJ19" s="711"/>
      <c r="AK19" s="128"/>
    </row>
    <row r="20" spans="1:37" ht="15" customHeight="1" x14ac:dyDescent="0.2">
      <c r="A20" s="332"/>
      <c r="B20" s="332"/>
      <c r="C20" s="605"/>
      <c r="D20" s="606"/>
      <c r="E20" s="405" t="s">
        <v>8</v>
      </c>
      <c r="F20" s="391"/>
      <c r="G20" s="392"/>
      <c r="H20" s="392"/>
      <c r="I20" s="392"/>
      <c r="J20" s="392"/>
      <c r="K20" s="393"/>
      <c r="L20" s="802"/>
      <c r="M20" s="803"/>
      <c r="N20" s="803"/>
      <c r="O20" s="803"/>
      <c r="P20" s="803"/>
      <c r="Q20" s="803"/>
      <c r="R20" s="803"/>
      <c r="S20" s="803"/>
      <c r="T20" s="803"/>
      <c r="U20" s="804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1"/>
      <c r="AG20" s="620"/>
      <c r="AH20" s="621"/>
      <c r="AI20" s="71"/>
      <c r="AJ20" s="712"/>
      <c r="AK20" s="312"/>
    </row>
    <row r="21" spans="1:37" ht="15" customHeight="1" x14ac:dyDescent="0.2">
      <c r="A21" s="332"/>
      <c r="B21" s="332"/>
      <c r="C21" s="605">
        <v>7</v>
      </c>
      <c r="D21" s="606" t="str">
        <f>設定!H26</f>
        <v>日</v>
      </c>
      <c r="E21" s="398" t="s">
        <v>6</v>
      </c>
      <c r="F21" s="391"/>
      <c r="G21" s="392"/>
      <c r="H21" s="392"/>
      <c r="I21" s="392"/>
      <c r="J21" s="392"/>
      <c r="K21" s="393"/>
      <c r="L21" s="808"/>
      <c r="M21" s="667"/>
      <c r="N21" s="667"/>
      <c r="O21" s="667"/>
      <c r="P21" s="667"/>
      <c r="Q21" s="667"/>
      <c r="R21" s="667"/>
      <c r="S21" s="667"/>
      <c r="T21" s="667"/>
      <c r="U21" s="668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1"/>
      <c r="AG21" s="394"/>
      <c r="AH21" s="399"/>
      <c r="AI21" s="71"/>
      <c r="AJ21" s="710">
        <v>7</v>
      </c>
      <c r="AK21" s="136"/>
    </row>
    <row r="22" spans="1:37" ht="15" customHeight="1" x14ac:dyDescent="0.2">
      <c r="A22" s="332"/>
      <c r="B22" s="332"/>
      <c r="C22" s="605"/>
      <c r="D22" s="606"/>
      <c r="E22" s="404" t="s">
        <v>7</v>
      </c>
      <c r="F22" s="391"/>
      <c r="G22" s="392"/>
      <c r="H22" s="392"/>
      <c r="I22" s="392"/>
      <c r="J22" s="392"/>
      <c r="K22" s="393"/>
      <c r="L22" s="798"/>
      <c r="M22" s="799"/>
      <c r="N22" s="799"/>
      <c r="O22" s="799"/>
      <c r="P22" s="799"/>
      <c r="Q22" s="799"/>
      <c r="R22" s="799"/>
      <c r="S22" s="799"/>
      <c r="T22" s="799"/>
      <c r="U22" s="80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1"/>
      <c r="AG22" s="615"/>
      <c r="AH22" s="616"/>
      <c r="AI22" s="71"/>
      <c r="AJ22" s="711"/>
      <c r="AK22" s="128"/>
    </row>
    <row r="23" spans="1:37" ht="15" customHeight="1" x14ac:dyDescent="0.2">
      <c r="A23" s="332"/>
      <c r="B23" s="332"/>
      <c r="C23" s="605"/>
      <c r="D23" s="606"/>
      <c r="E23" s="405" t="s">
        <v>8</v>
      </c>
      <c r="F23" s="391"/>
      <c r="G23" s="392"/>
      <c r="H23" s="392"/>
      <c r="I23" s="392"/>
      <c r="J23" s="392"/>
      <c r="K23" s="393"/>
      <c r="L23" s="802"/>
      <c r="M23" s="803"/>
      <c r="N23" s="803"/>
      <c r="O23" s="803"/>
      <c r="P23" s="803"/>
      <c r="Q23" s="803"/>
      <c r="R23" s="803"/>
      <c r="S23" s="803"/>
      <c r="T23" s="803"/>
      <c r="U23" s="804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1"/>
      <c r="AG23" s="620"/>
      <c r="AH23" s="621"/>
      <c r="AI23" s="71"/>
      <c r="AJ23" s="712"/>
      <c r="AK23" s="312"/>
    </row>
    <row r="24" spans="1:37" ht="15" customHeight="1" x14ac:dyDescent="0.2">
      <c r="A24" s="332"/>
      <c r="B24" s="332"/>
      <c r="C24" s="487">
        <v>8</v>
      </c>
      <c r="D24" s="494" t="str">
        <f>設定!H29</f>
        <v>月</v>
      </c>
      <c r="E24" s="306" t="s">
        <v>6</v>
      </c>
      <c r="F24" s="294">
        <v>5</v>
      </c>
      <c r="G24" s="135">
        <v>5</v>
      </c>
      <c r="H24" s="135">
        <v>6</v>
      </c>
      <c r="I24" s="135">
        <v>6</v>
      </c>
      <c r="J24" s="135">
        <v>6</v>
      </c>
      <c r="K24" s="281">
        <v>6</v>
      </c>
      <c r="L24" s="669"/>
      <c r="M24" s="670"/>
      <c r="N24" s="670"/>
      <c r="O24" s="670"/>
      <c r="P24" s="670"/>
      <c r="Q24" s="670"/>
      <c r="R24" s="670"/>
      <c r="S24" s="670"/>
      <c r="T24" s="670"/>
      <c r="U24" s="671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0"/>
      <c r="AH24" s="311"/>
      <c r="AI24" s="71"/>
      <c r="AJ24" s="710">
        <v>8</v>
      </c>
      <c r="AK24" s="136"/>
    </row>
    <row r="25" spans="1:37" ht="15" customHeight="1" x14ac:dyDescent="0.2">
      <c r="A25" s="332">
        <v>1</v>
      </c>
      <c r="B25" s="332"/>
      <c r="C25" s="487"/>
      <c r="D25" s="494"/>
      <c r="E25" s="330" t="s">
        <v>7</v>
      </c>
      <c r="F25" s="294"/>
      <c r="G25" s="135"/>
      <c r="H25" s="135"/>
      <c r="I25" s="135"/>
      <c r="J25" s="135"/>
      <c r="K25" s="281"/>
      <c r="L25" s="775"/>
      <c r="M25" s="801"/>
      <c r="N25" s="801"/>
      <c r="O25" s="801"/>
      <c r="P25" s="801"/>
      <c r="Q25" s="801"/>
      <c r="R25" s="801"/>
      <c r="S25" s="801"/>
      <c r="T25" s="801"/>
      <c r="U25" s="777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/>
      <c r="AH25" s="596"/>
      <c r="AI25" s="71"/>
      <c r="AJ25" s="711"/>
      <c r="AK25" s="128"/>
    </row>
    <row r="26" spans="1:37" ht="15" customHeight="1" x14ac:dyDescent="0.2">
      <c r="A26" s="332"/>
      <c r="B26" s="332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778"/>
      <c r="M26" s="779"/>
      <c r="N26" s="779"/>
      <c r="O26" s="779"/>
      <c r="P26" s="779"/>
      <c r="Q26" s="779"/>
      <c r="R26" s="779"/>
      <c r="S26" s="779"/>
      <c r="T26" s="779"/>
      <c r="U26" s="78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設定!H32</f>
        <v>火</v>
      </c>
      <c r="E27" s="306" t="s">
        <v>6</v>
      </c>
      <c r="F27" s="294">
        <v>5</v>
      </c>
      <c r="G27" s="135">
        <v>5</v>
      </c>
      <c r="H27" s="135">
        <v>5</v>
      </c>
      <c r="I27" s="135">
        <v>6</v>
      </c>
      <c r="J27" s="135">
        <v>6</v>
      </c>
      <c r="K27" s="281">
        <v>6</v>
      </c>
      <c r="L27" s="669" t="str">
        <f>AK27</f>
        <v>学級の日【学習充実旬について】</v>
      </c>
      <c r="M27" s="670"/>
      <c r="N27" s="670"/>
      <c r="O27" s="670"/>
      <c r="P27" s="670"/>
      <c r="Q27" s="670"/>
      <c r="R27" s="670"/>
      <c r="S27" s="670"/>
      <c r="T27" s="670"/>
      <c r="U27" s="671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 t="s">
        <v>350</v>
      </c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775"/>
      <c r="M28" s="801"/>
      <c r="N28" s="801"/>
      <c r="O28" s="801"/>
      <c r="P28" s="801"/>
      <c r="Q28" s="801"/>
      <c r="R28" s="801"/>
      <c r="S28" s="801"/>
      <c r="T28" s="801"/>
      <c r="U28" s="777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778"/>
      <c r="M29" s="779"/>
      <c r="N29" s="779"/>
      <c r="O29" s="779"/>
      <c r="P29" s="779"/>
      <c r="Q29" s="779"/>
      <c r="R29" s="779"/>
      <c r="S29" s="779"/>
      <c r="T29" s="779"/>
      <c r="U29" s="78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487">
        <v>10</v>
      </c>
      <c r="D30" s="494" t="str">
        <f>設定!H35</f>
        <v>水</v>
      </c>
      <c r="E30" s="306" t="s">
        <v>6</v>
      </c>
      <c r="F30" s="294">
        <v>5</v>
      </c>
      <c r="G30" s="135">
        <v>5</v>
      </c>
      <c r="H30" s="135">
        <v>5</v>
      </c>
      <c r="I30" s="135">
        <v>5</v>
      </c>
      <c r="J30" s="135">
        <v>5</v>
      </c>
      <c r="K30" s="281">
        <v>5</v>
      </c>
      <c r="L30" s="669" t="str">
        <f>AK30</f>
        <v>児童朝会【図書委員会】</v>
      </c>
      <c r="M30" s="670"/>
      <c r="N30" s="670"/>
      <c r="O30" s="670"/>
      <c r="P30" s="670"/>
      <c r="Q30" s="670"/>
      <c r="R30" s="670"/>
      <c r="S30" s="670"/>
      <c r="T30" s="670"/>
      <c r="U30" s="671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351</v>
      </c>
    </row>
    <row r="31" spans="1:37" ht="15" customHeight="1" x14ac:dyDescent="0.2">
      <c r="A31" s="332">
        <v>1</v>
      </c>
      <c r="B31" s="332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775" t="str">
        <f>AK31</f>
        <v>職員会議</v>
      </c>
      <c r="M31" s="801"/>
      <c r="N31" s="801"/>
      <c r="O31" s="801"/>
      <c r="P31" s="801"/>
      <c r="Q31" s="801"/>
      <c r="R31" s="801"/>
      <c r="S31" s="801"/>
      <c r="T31" s="801"/>
      <c r="U31" s="777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 t="s">
        <v>226</v>
      </c>
    </row>
    <row r="32" spans="1:37" ht="15" customHeight="1" x14ac:dyDescent="0.2">
      <c r="A32" s="332"/>
      <c r="B32" s="332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778"/>
      <c r="M32" s="779"/>
      <c r="N32" s="779"/>
      <c r="O32" s="779"/>
      <c r="P32" s="779"/>
      <c r="Q32" s="779"/>
      <c r="R32" s="779"/>
      <c r="S32" s="779"/>
      <c r="T32" s="779"/>
      <c r="U32" s="78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2"/>
      <c r="B33" s="332"/>
      <c r="C33" s="487">
        <v>11</v>
      </c>
      <c r="D33" s="494" t="str">
        <f>設定!H38</f>
        <v>木</v>
      </c>
      <c r="E33" s="306" t="s">
        <v>6</v>
      </c>
      <c r="F33" s="294">
        <v>5</v>
      </c>
      <c r="G33" s="135">
        <v>6</v>
      </c>
      <c r="H33" s="135">
        <v>6</v>
      </c>
      <c r="I33" s="135">
        <v>6</v>
      </c>
      <c r="J33" s="135">
        <v>6</v>
      </c>
      <c r="K33" s="281">
        <v>6</v>
      </c>
      <c r="L33" s="805" t="str">
        <f>AK33</f>
        <v>読み聞かせ【１・３・５年】　学年朝会【２・４・6年】</v>
      </c>
      <c r="M33" s="806"/>
      <c r="N33" s="806"/>
      <c r="O33" s="806"/>
      <c r="P33" s="806"/>
      <c r="Q33" s="806"/>
      <c r="R33" s="806"/>
      <c r="S33" s="806"/>
      <c r="T33" s="806"/>
      <c r="U33" s="807"/>
      <c r="V33" s="863"/>
      <c r="W33" s="863"/>
      <c r="X33" s="863"/>
      <c r="Y33" s="863"/>
      <c r="Z33" s="863"/>
      <c r="AA33" s="863"/>
      <c r="AB33" s="863"/>
      <c r="AC33" s="863"/>
      <c r="AD33" s="863"/>
      <c r="AE33" s="863"/>
      <c r="AF33" s="862"/>
      <c r="AG33" s="310"/>
      <c r="AH33" s="311"/>
      <c r="AI33" s="71"/>
      <c r="AJ33" s="710">
        <v>11</v>
      </c>
      <c r="AK33" s="136" t="s">
        <v>343</v>
      </c>
    </row>
    <row r="34" spans="1:37" ht="15" customHeight="1" x14ac:dyDescent="0.2">
      <c r="A34" s="332">
        <v>1</v>
      </c>
      <c r="B34" s="332"/>
      <c r="C34" s="487"/>
      <c r="D34" s="494"/>
      <c r="E34" s="330" t="s">
        <v>7</v>
      </c>
      <c r="F34" s="294"/>
      <c r="G34" s="135"/>
      <c r="H34" s="135"/>
      <c r="I34" s="135"/>
      <c r="J34" s="135"/>
      <c r="K34" s="281"/>
      <c r="L34" s="881"/>
      <c r="M34" s="882"/>
      <c r="N34" s="882"/>
      <c r="O34" s="882"/>
      <c r="P34" s="882"/>
      <c r="Q34" s="882"/>
      <c r="R34" s="882"/>
      <c r="S34" s="882"/>
      <c r="T34" s="882"/>
      <c r="U34" s="883"/>
      <c r="V34" s="863"/>
      <c r="W34" s="863"/>
      <c r="X34" s="863"/>
      <c r="Y34" s="863"/>
      <c r="Z34" s="863"/>
      <c r="AA34" s="863"/>
      <c r="AB34" s="863"/>
      <c r="AC34" s="863"/>
      <c r="AD34" s="863"/>
      <c r="AE34" s="863"/>
      <c r="AF34" s="862"/>
      <c r="AG34" s="595"/>
      <c r="AH34" s="596"/>
      <c r="AI34" s="71"/>
      <c r="AJ34" s="711"/>
      <c r="AK34" s="128"/>
    </row>
    <row r="35" spans="1:37" ht="15" customHeight="1" x14ac:dyDescent="0.2">
      <c r="A35" s="332"/>
      <c r="B35" s="332"/>
      <c r="C35" s="487"/>
      <c r="D35" s="494"/>
      <c r="E35" s="308" t="s">
        <v>8</v>
      </c>
      <c r="F35" s="294"/>
      <c r="G35" s="135"/>
      <c r="H35" s="135"/>
      <c r="I35" s="135"/>
      <c r="J35" s="135"/>
      <c r="K35" s="281"/>
      <c r="L35" s="778"/>
      <c r="M35" s="779"/>
      <c r="N35" s="779"/>
      <c r="O35" s="779"/>
      <c r="P35" s="779"/>
      <c r="Q35" s="779"/>
      <c r="R35" s="779"/>
      <c r="S35" s="779"/>
      <c r="T35" s="779"/>
      <c r="U35" s="780"/>
      <c r="V35" s="863"/>
      <c r="W35" s="863"/>
      <c r="X35" s="863"/>
      <c r="Y35" s="863"/>
      <c r="Z35" s="863"/>
      <c r="AA35" s="863"/>
      <c r="AB35" s="863"/>
      <c r="AC35" s="863"/>
      <c r="AD35" s="863"/>
      <c r="AE35" s="863"/>
      <c r="AF35" s="862"/>
      <c r="AG35" s="603"/>
      <c r="AH35" s="604"/>
      <c r="AI35" s="71"/>
      <c r="AJ35" s="712"/>
      <c r="AK35" s="312"/>
    </row>
    <row r="36" spans="1:37" ht="15" customHeight="1" x14ac:dyDescent="0.2">
      <c r="A36" s="332"/>
      <c r="B36" s="332"/>
      <c r="C36" s="487">
        <v>12</v>
      </c>
      <c r="D36" s="494" t="str">
        <f>設定!H41</f>
        <v>金</v>
      </c>
      <c r="E36" s="306" t="s">
        <v>6</v>
      </c>
      <c r="F36" s="294">
        <v>5</v>
      </c>
      <c r="G36" s="135">
        <v>5</v>
      </c>
      <c r="H36" s="135">
        <v>5</v>
      </c>
      <c r="I36" s="135">
        <v>5</v>
      </c>
      <c r="J36" s="135">
        <v>5</v>
      </c>
      <c r="K36" s="281">
        <v>5</v>
      </c>
      <c r="L36" s="669" t="str">
        <f>AK36</f>
        <v>クラブ⑧【見学】</v>
      </c>
      <c r="M36" s="670"/>
      <c r="N36" s="670"/>
      <c r="O36" s="670"/>
      <c r="P36" s="670"/>
      <c r="Q36" s="670"/>
      <c r="R36" s="670"/>
      <c r="S36" s="670"/>
      <c r="T36" s="670"/>
      <c r="U36" s="671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293</v>
      </c>
    </row>
    <row r="37" spans="1:37" ht="15" customHeight="1" x14ac:dyDescent="0.2">
      <c r="A37" s="332">
        <v>1</v>
      </c>
      <c r="B37" s="332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775"/>
      <c r="M37" s="801"/>
      <c r="N37" s="801"/>
      <c r="O37" s="801"/>
      <c r="P37" s="801"/>
      <c r="Q37" s="801"/>
      <c r="R37" s="801"/>
      <c r="S37" s="801"/>
      <c r="T37" s="801"/>
      <c r="U37" s="777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/>
    </row>
    <row r="38" spans="1:37" ht="15" customHeight="1" x14ac:dyDescent="0.2">
      <c r="A38" s="332"/>
      <c r="B38" s="332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778"/>
      <c r="M38" s="779"/>
      <c r="N38" s="779"/>
      <c r="O38" s="779"/>
      <c r="P38" s="779"/>
      <c r="Q38" s="779"/>
      <c r="R38" s="779"/>
      <c r="S38" s="779"/>
      <c r="T38" s="779"/>
      <c r="U38" s="78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2"/>
      <c r="B39" s="332"/>
      <c r="C39" s="605">
        <v>13</v>
      </c>
      <c r="D39" s="606" t="str">
        <f>設定!H44</f>
        <v>土</v>
      </c>
      <c r="E39" s="398" t="s">
        <v>6</v>
      </c>
      <c r="F39" s="391"/>
      <c r="G39" s="392"/>
      <c r="H39" s="392"/>
      <c r="I39" s="392"/>
      <c r="J39" s="392"/>
      <c r="K39" s="393"/>
      <c r="L39" s="808"/>
      <c r="M39" s="667"/>
      <c r="N39" s="667"/>
      <c r="O39" s="667"/>
      <c r="P39" s="667"/>
      <c r="Q39" s="667"/>
      <c r="R39" s="667"/>
      <c r="S39" s="667"/>
      <c r="T39" s="667"/>
      <c r="U39" s="668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1"/>
      <c r="AG39" s="394"/>
      <c r="AH39" s="399"/>
      <c r="AI39" s="71"/>
      <c r="AJ39" s="710">
        <v>13</v>
      </c>
      <c r="AK39" s="136"/>
    </row>
    <row r="40" spans="1:37" ht="15" customHeight="1" x14ac:dyDescent="0.2">
      <c r="A40" s="332"/>
      <c r="B40" s="332"/>
      <c r="C40" s="605"/>
      <c r="D40" s="606"/>
      <c r="E40" s="404" t="s">
        <v>7</v>
      </c>
      <c r="F40" s="391"/>
      <c r="G40" s="392"/>
      <c r="H40" s="392"/>
      <c r="I40" s="392"/>
      <c r="J40" s="392"/>
      <c r="K40" s="393"/>
      <c r="L40" s="798"/>
      <c r="M40" s="799"/>
      <c r="N40" s="799"/>
      <c r="O40" s="799"/>
      <c r="P40" s="799"/>
      <c r="Q40" s="799"/>
      <c r="R40" s="799"/>
      <c r="S40" s="799"/>
      <c r="T40" s="799"/>
      <c r="U40" s="80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1"/>
      <c r="AG40" s="615"/>
      <c r="AH40" s="616"/>
      <c r="AI40" s="71"/>
      <c r="AJ40" s="711"/>
      <c r="AK40" s="128"/>
    </row>
    <row r="41" spans="1:37" ht="15" customHeight="1" x14ac:dyDescent="0.2">
      <c r="A41" s="332"/>
      <c r="B41" s="332"/>
      <c r="C41" s="605"/>
      <c r="D41" s="606"/>
      <c r="E41" s="405" t="s">
        <v>8</v>
      </c>
      <c r="F41" s="391"/>
      <c r="G41" s="392"/>
      <c r="H41" s="392"/>
      <c r="I41" s="392"/>
      <c r="J41" s="392"/>
      <c r="K41" s="393"/>
      <c r="L41" s="802"/>
      <c r="M41" s="803"/>
      <c r="N41" s="803"/>
      <c r="O41" s="803"/>
      <c r="P41" s="803"/>
      <c r="Q41" s="803"/>
      <c r="R41" s="803"/>
      <c r="S41" s="803"/>
      <c r="T41" s="803"/>
      <c r="U41" s="804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1"/>
      <c r="AG41" s="620"/>
      <c r="AH41" s="621"/>
      <c r="AI41" s="71"/>
      <c r="AJ41" s="712"/>
      <c r="AK41" s="312"/>
    </row>
    <row r="42" spans="1:37" ht="15" customHeight="1" x14ac:dyDescent="0.2">
      <c r="A42" s="332"/>
      <c r="B42" s="332"/>
      <c r="C42" s="605">
        <v>14</v>
      </c>
      <c r="D42" s="606" t="str">
        <f>設定!H47</f>
        <v>日</v>
      </c>
      <c r="E42" s="398" t="s">
        <v>6</v>
      </c>
      <c r="F42" s="391"/>
      <c r="G42" s="392"/>
      <c r="H42" s="392"/>
      <c r="I42" s="392"/>
      <c r="J42" s="392"/>
      <c r="K42" s="393"/>
      <c r="L42" s="808"/>
      <c r="M42" s="667"/>
      <c r="N42" s="667"/>
      <c r="O42" s="667"/>
      <c r="P42" s="667"/>
      <c r="Q42" s="667"/>
      <c r="R42" s="667"/>
      <c r="S42" s="667"/>
      <c r="T42" s="667"/>
      <c r="U42" s="668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94"/>
      <c r="AH42" s="399"/>
      <c r="AI42" s="71"/>
      <c r="AJ42" s="710">
        <v>14</v>
      </c>
      <c r="AK42" s="136"/>
    </row>
    <row r="43" spans="1:37" ht="15" customHeight="1" x14ac:dyDescent="0.2">
      <c r="A43" s="332"/>
      <c r="B43" s="332"/>
      <c r="C43" s="605"/>
      <c r="D43" s="606"/>
      <c r="E43" s="404" t="s">
        <v>7</v>
      </c>
      <c r="F43" s="391"/>
      <c r="G43" s="392"/>
      <c r="H43" s="392"/>
      <c r="I43" s="392"/>
      <c r="J43" s="392"/>
      <c r="K43" s="393"/>
      <c r="L43" s="798"/>
      <c r="M43" s="799"/>
      <c r="N43" s="799"/>
      <c r="O43" s="799"/>
      <c r="P43" s="799"/>
      <c r="Q43" s="799"/>
      <c r="R43" s="799"/>
      <c r="S43" s="799"/>
      <c r="T43" s="799"/>
      <c r="U43" s="80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1"/>
      <c r="AG43" s="615"/>
      <c r="AH43" s="616"/>
      <c r="AI43" s="71"/>
      <c r="AJ43" s="711"/>
      <c r="AK43" s="128"/>
    </row>
    <row r="44" spans="1:37" ht="15" customHeight="1" x14ac:dyDescent="0.2">
      <c r="A44" s="332"/>
      <c r="B44" s="332"/>
      <c r="C44" s="605"/>
      <c r="D44" s="606"/>
      <c r="E44" s="405" t="s">
        <v>8</v>
      </c>
      <c r="F44" s="391"/>
      <c r="G44" s="392"/>
      <c r="H44" s="392"/>
      <c r="I44" s="392"/>
      <c r="J44" s="392"/>
      <c r="K44" s="393"/>
      <c r="L44" s="802"/>
      <c r="M44" s="803"/>
      <c r="N44" s="803"/>
      <c r="O44" s="803"/>
      <c r="P44" s="803"/>
      <c r="Q44" s="803"/>
      <c r="R44" s="803"/>
      <c r="S44" s="803"/>
      <c r="T44" s="803"/>
      <c r="U44" s="804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1"/>
      <c r="AG44" s="620"/>
      <c r="AH44" s="621"/>
      <c r="AI44" s="71"/>
      <c r="AJ44" s="712"/>
      <c r="AK44" s="312"/>
    </row>
    <row r="45" spans="1:37" ht="15" customHeight="1" x14ac:dyDescent="0.2">
      <c r="A45" s="332"/>
      <c r="B45" s="332"/>
      <c r="C45" s="605">
        <v>15</v>
      </c>
      <c r="D45" s="606" t="str">
        <f>設定!H50</f>
        <v>月</v>
      </c>
      <c r="E45" s="398" t="s">
        <v>6</v>
      </c>
      <c r="F45" s="391"/>
      <c r="G45" s="392"/>
      <c r="H45" s="392"/>
      <c r="I45" s="392"/>
      <c r="J45" s="392"/>
      <c r="K45" s="393"/>
      <c r="L45" s="884" t="str">
        <f>AK45</f>
        <v>敬老の日</v>
      </c>
      <c r="M45" s="885"/>
      <c r="N45" s="885"/>
      <c r="O45" s="885"/>
      <c r="P45" s="885"/>
      <c r="Q45" s="885"/>
      <c r="R45" s="885"/>
      <c r="S45" s="885"/>
      <c r="T45" s="885"/>
      <c r="U45" s="886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1"/>
      <c r="AG45" s="394"/>
      <c r="AH45" s="399"/>
      <c r="AI45" s="71"/>
      <c r="AJ45" s="710">
        <v>15</v>
      </c>
      <c r="AK45" s="136" t="s">
        <v>200</v>
      </c>
    </row>
    <row r="46" spans="1:37" ht="15" customHeight="1" x14ac:dyDescent="0.2">
      <c r="A46" s="332"/>
      <c r="B46" s="332"/>
      <c r="C46" s="605"/>
      <c r="D46" s="606"/>
      <c r="E46" s="404" t="s">
        <v>7</v>
      </c>
      <c r="F46" s="391"/>
      <c r="G46" s="392"/>
      <c r="H46" s="392"/>
      <c r="I46" s="392"/>
      <c r="J46" s="392"/>
      <c r="K46" s="393"/>
      <c r="L46" s="798"/>
      <c r="M46" s="799"/>
      <c r="N46" s="799"/>
      <c r="O46" s="799"/>
      <c r="P46" s="799"/>
      <c r="Q46" s="799"/>
      <c r="R46" s="799"/>
      <c r="S46" s="799"/>
      <c r="T46" s="799"/>
      <c r="U46" s="80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1"/>
      <c r="AG46" s="615"/>
      <c r="AH46" s="616"/>
      <c r="AI46" s="71"/>
      <c r="AJ46" s="711"/>
      <c r="AK46" s="128"/>
    </row>
    <row r="47" spans="1:37" ht="15" customHeight="1" x14ac:dyDescent="0.2">
      <c r="A47" s="332"/>
      <c r="B47" s="332"/>
      <c r="C47" s="605"/>
      <c r="D47" s="606"/>
      <c r="E47" s="405" t="s">
        <v>8</v>
      </c>
      <c r="F47" s="391"/>
      <c r="G47" s="392"/>
      <c r="H47" s="392"/>
      <c r="I47" s="392"/>
      <c r="J47" s="392"/>
      <c r="K47" s="393"/>
      <c r="L47" s="802"/>
      <c r="M47" s="803"/>
      <c r="N47" s="803"/>
      <c r="O47" s="803"/>
      <c r="P47" s="803"/>
      <c r="Q47" s="803"/>
      <c r="R47" s="803"/>
      <c r="S47" s="803"/>
      <c r="T47" s="803"/>
      <c r="U47" s="804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1"/>
      <c r="AG47" s="620"/>
      <c r="AH47" s="621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設定!H53</f>
        <v>火</v>
      </c>
      <c r="E48" s="306" t="s">
        <v>6</v>
      </c>
      <c r="F48" s="294">
        <v>5</v>
      </c>
      <c r="G48" s="135">
        <v>5</v>
      </c>
      <c r="H48" s="135">
        <v>5</v>
      </c>
      <c r="I48" s="135">
        <v>6</v>
      </c>
      <c r="J48" s="135">
        <v>6</v>
      </c>
      <c r="K48" s="281">
        <v>6</v>
      </c>
      <c r="L48" s="669" t="str">
        <f>AK48</f>
        <v>学級の日【避難訓練について】</v>
      </c>
      <c r="M48" s="670"/>
      <c r="N48" s="670"/>
      <c r="O48" s="670"/>
      <c r="P48" s="670"/>
      <c r="Q48" s="670"/>
      <c r="R48" s="670"/>
      <c r="S48" s="670"/>
      <c r="T48" s="670"/>
      <c r="U48" s="671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 t="s">
        <v>352</v>
      </c>
    </row>
    <row r="49" spans="1:37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775"/>
      <c r="M49" s="801"/>
      <c r="N49" s="801"/>
      <c r="O49" s="801"/>
      <c r="P49" s="801"/>
      <c r="Q49" s="801"/>
      <c r="R49" s="801"/>
      <c r="S49" s="801"/>
      <c r="T49" s="801"/>
      <c r="U49" s="777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778"/>
      <c r="M50" s="779"/>
      <c r="N50" s="779"/>
      <c r="O50" s="779"/>
      <c r="P50" s="779"/>
      <c r="Q50" s="779"/>
      <c r="R50" s="779"/>
      <c r="S50" s="779"/>
      <c r="T50" s="779"/>
      <c r="U50" s="78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2"/>
      <c r="B51" s="332"/>
      <c r="C51" s="487">
        <v>17</v>
      </c>
      <c r="D51" s="494" t="str">
        <f>設定!H56</f>
        <v>水</v>
      </c>
      <c r="E51" s="306" t="s">
        <v>6</v>
      </c>
      <c r="F51" s="294">
        <v>4</v>
      </c>
      <c r="G51" s="135">
        <v>4</v>
      </c>
      <c r="H51" s="135">
        <v>4</v>
      </c>
      <c r="I51" s="135">
        <v>4</v>
      </c>
      <c r="J51" s="135">
        <v>4</v>
      </c>
      <c r="K51" s="281">
        <v>4</v>
      </c>
      <c r="L51" s="669" t="str">
        <f>AK51</f>
        <v>児童朝会【掲示・放送】</v>
      </c>
      <c r="M51" s="670"/>
      <c r="N51" s="670"/>
      <c r="O51" s="670"/>
      <c r="P51" s="670"/>
      <c r="Q51" s="670"/>
      <c r="R51" s="670"/>
      <c r="S51" s="670"/>
      <c r="T51" s="670"/>
      <c r="U51" s="671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412</v>
      </c>
    </row>
    <row r="52" spans="1:37" ht="15" customHeight="1" x14ac:dyDescent="0.2">
      <c r="A52" s="332">
        <v>1</v>
      </c>
      <c r="B52" s="332"/>
      <c r="C52" s="487"/>
      <c r="D52" s="494"/>
      <c r="E52" s="330" t="s">
        <v>7</v>
      </c>
      <c r="F52" s="294"/>
      <c r="G52" s="135"/>
      <c r="H52" s="135"/>
      <c r="I52" s="135"/>
      <c r="J52" s="135"/>
      <c r="K52" s="281"/>
      <c r="L52" s="775" t="str">
        <f>AK52</f>
        <v>校内研（全体研）</v>
      </c>
      <c r="M52" s="801"/>
      <c r="N52" s="801"/>
      <c r="O52" s="801"/>
      <c r="P52" s="801"/>
      <c r="Q52" s="801"/>
      <c r="R52" s="801"/>
      <c r="S52" s="801"/>
      <c r="T52" s="801"/>
      <c r="U52" s="777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 t="s">
        <v>411</v>
      </c>
    </row>
    <row r="53" spans="1:37" ht="15" customHeight="1" thickBot="1" x14ac:dyDescent="0.25">
      <c r="A53" s="332"/>
      <c r="B53" s="332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810"/>
      <c r="M53" s="811"/>
      <c r="N53" s="811"/>
      <c r="O53" s="811"/>
      <c r="P53" s="811"/>
      <c r="Q53" s="811"/>
      <c r="R53" s="811"/>
      <c r="S53" s="811"/>
      <c r="T53" s="811"/>
      <c r="U53" s="812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7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124"/>
      <c r="M55" s="125"/>
      <c r="N55" s="124"/>
      <c r="O55" s="124"/>
      <c r="P55" s="124"/>
      <c r="Q55" s="124"/>
      <c r="R55" s="124"/>
      <c r="S55" s="124"/>
      <c r="T55" s="124"/>
      <c r="U55" s="12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9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813" t="s">
        <v>34</v>
      </c>
      <c r="M56" s="814"/>
      <c r="N56" s="814"/>
      <c r="O56" s="814"/>
      <c r="P56" s="814"/>
      <c r="Q56" s="814"/>
      <c r="R56" s="814"/>
      <c r="S56" s="814"/>
      <c r="T56" s="814"/>
      <c r="U56" s="815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2"/>
      <c r="B57" s="332"/>
      <c r="C57" s="650">
        <v>18</v>
      </c>
      <c r="D57" s="652" t="str">
        <f>設定!H59</f>
        <v>木</v>
      </c>
      <c r="E57" s="322" t="s">
        <v>6</v>
      </c>
      <c r="F57" s="132">
        <v>4</v>
      </c>
      <c r="G57" s="133">
        <v>5</v>
      </c>
      <c r="H57" s="133">
        <v>5</v>
      </c>
      <c r="I57" s="133">
        <v>5</v>
      </c>
      <c r="J57" s="133">
        <v>5</v>
      </c>
      <c r="K57" s="134">
        <v>5</v>
      </c>
      <c r="L57" s="816" t="str">
        <f>AK57</f>
        <v>読み聞かせ【２・４・６年】　学年朝会【１・３・５年】</v>
      </c>
      <c r="M57" s="817"/>
      <c r="N57" s="817"/>
      <c r="O57" s="817"/>
      <c r="P57" s="817"/>
      <c r="Q57" s="817"/>
      <c r="R57" s="817"/>
      <c r="S57" s="817"/>
      <c r="T57" s="817"/>
      <c r="U57" s="818"/>
      <c r="V57" s="630" t="s">
        <v>455</v>
      </c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 t="s">
        <v>348</v>
      </c>
    </row>
    <row r="58" spans="1:37" ht="15" customHeight="1" x14ac:dyDescent="0.2">
      <c r="A58" s="332">
        <v>1</v>
      </c>
      <c r="B58" s="332"/>
      <c r="C58" s="650"/>
      <c r="D58" s="652"/>
      <c r="E58" s="324" t="s">
        <v>7</v>
      </c>
      <c r="F58" s="294">
        <v>1</v>
      </c>
      <c r="G58" s="135">
        <v>1</v>
      </c>
      <c r="H58" s="135">
        <v>1</v>
      </c>
      <c r="I58" s="135">
        <v>1</v>
      </c>
      <c r="J58" s="135">
        <v>1</v>
      </c>
      <c r="K58" s="281">
        <v>1</v>
      </c>
      <c r="L58" s="775" t="str">
        <f>AK58</f>
        <v>避難訓練【2校時】※健･安１</v>
      </c>
      <c r="M58" s="776"/>
      <c r="N58" s="776"/>
      <c r="O58" s="776"/>
      <c r="P58" s="776"/>
      <c r="Q58" s="776"/>
      <c r="R58" s="776"/>
      <c r="S58" s="776"/>
      <c r="T58" s="776"/>
      <c r="U58" s="777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 t="s">
        <v>291</v>
      </c>
    </row>
    <row r="59" spans="1:37" ht="15" customHeight="1" x14ac:dyDescent="0.2">
      <c r="A59" s="332"/>
      <c r="B59" s="332"/>
      <c r="C59" s="651"/>
      <c r="D59" s="653"/>
      <c r="E59" s="325" t="s">
        <v>8</v>
      </c>
      <c r="F59" s="294"/>
      <c r="G59" s="135"/>
      <c r="H59" s="135"/>
      <c r="I59" s="135"/>
      <c r="J59" s="135"/>
      <c r="K59" s="281"/>
      <c r="L59" s="778"/>
      <c r="M59" s="779"/>
      <c r="N59" s="779"/>
      <c r="O59" s="779"/>
      <c r="P59" s="779"/>
      <c r="Q59" s="779"/>
      <c r="R59" s="779"/>
      <c r="S59" s="779"/>
      <c r="T59" s="779"/>
      <c r="U59" s="78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/>
    </row>
    <row r="60" spans="1:37" ht="15" customHeight="1" x14ac:dyDescent="0.2">
      <c r="A60" s="332"/>
      <c r="B60" s="332"/>
      <c r="C60" s="663">
        <v>19</v>
      </c>
      <c r="D60" s="652" t="str">
        <f>設定!H62</f>
        <v>金</v>
      </c>
      <c r="E60" s="326" t="s">
        <v>6</v>
      </c>
      <c r="F60" s="294">
        <v>5</v>
      </c>
      <c r="G60" s="135">
        <v>5</v>
      </c>
      <c r="H60" s="135">
        <v>5</v>
      </c>
      <c r="I60" s="135">
        <v>5</v>
      </c>
      <c r="J60" s="135">
        <v>5</v>
      </c>
      <c r="K60" s="281">
        <v>5</v>
      </c>
      <c r="L60" s="669" t="str">
        <f>AK60</f>
        <v>クラブ⑨【見学】</v>
      </c>
      <c r="M60" s="670"/>
      <c r="N60" s="670"/>
      <c r="O60" s="670"/>
      <c r="P60" s="670"/>
      <c r="Q60" s="670"/>
      <c r="R60" s="670"/>
      <c r="S60" s="670"/>
      <c r="T60" s="670"/>
      <c r="U60" s="671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 t="s">
        <v>294</v>
      </c>
    </row>
    <row r="61" spans="1:37" ht="15" customHeight="1" x14ac:dyDescent="0.2">
      <c r="A61" s="332">
        <v>1</v>
      </c>
      <c r="B61" s="332"/>
      <c r="C61" s="650"/>
      <c r="D61" s="652"/>
      <c r="E61" s="324" t="s">
        <v>7</v>
      </c>
      <c r="F61" s="294"/>
      <c r="G61" s="135"/>
      <c r="H61" s="135"/>
      <c r="I61" s="135"/>
      <c r="J61" s="135"/>
      <c r="K61" s="281"/>
      <c r="L61" s="775"/>
      <c r="M61" s="776"/>
      <c r="N61" s="776"/>
      <c r="O61" s="776"/>
      <c r="P61" s="776"/>
      <c r="Q61" s="776"/>
      <c r="R61" s="776"/>
      <c r="S61" s="776"/>
      <c r="T61" s="776"/>
      <c r="U61" s="777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/>
    </row>
    <row r="62" spans="1:37" ht="15" customHeight="1" x14ac:dyDescent="0.2">
      <c r="A62" s="332"/>
      <c r="B62" s="332"/>
      <c r="C62" s="651"/>
      <c r="D62" s="653"/>
      <c r="E62" s="325" t="s">
        <v>8</v>
      </c>
      <c r="F62" s="294"/>
      <c r="G62" s="135"/>
      <c r="H62" s="135"/>
      <c r="I62" s="135"/>
      <c r="J62" s="135"/>
      <c r="K62" s="281"/>
      <c r="L62" s="778"/>
      <c r="M62" s="779"/>
      <c r="N62" s="779"/>
      <c r="O62" s="779"/>
      <c r="P62" s="779"/>
      <c r="Q62" s="779"/>
      <c r="R62" s="779"/>
      <c r="S62" s="779"/>
      <c r="T62" s="779"/>
      <c r="U62" s="78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/>
    </row>
    <row r="63" spans="1:37" ht="15" customHeight="1" x14ac:dyDescent="0.2">
      <c r="A63" s="332"/>
      <c r="B63" s="332"/>
      <c r="C63" s="749">
        <v>20</v>
      </c>
      <c r="D63" s="887" t="str">
        <f>設定!H65</f>
        <v>土</v>
      </c>
      <c r="E63" s="439" t="s">
        <v>6</v>
      </c>
      <c r="F63" s="440">
        <v>3</v>
      </c>
      <c r="G63" s="441">
        <v>3</v>
      </c>
      <c r="H63" s="441">
        <v>3</v>
      </c>
      <c r="I63" s="441">
        <v>3</v>
      </c>
      <c r="J63" s="441">
        <v>3</v>
      </c>
      <c r="K63" s="442">
        <v>3</v>
      </c>
      <c r="L63" s="889" t="str">
        <f>AK63</f>
        <v>土曜参観日</v>
      </c>
      <c r="M63" s="890"/>
      <c r="N63" s="890"/>
      <c r="O63" s="890"/>
      <c r="P63" s="890"/>
      <c r="Q63" s="890"/>
      <c r="R63" s="890"/>
      <c r="S63" s="890"/>
      <c r="T63" s="890"/>
      <c r="U63" s="891"/>
      <c r="V63" s="757"/>
      <c r="W63" s="757"/>
      <c r="X63" s="757"/>
      <c r="Y63" s="757"/>
      <c r="Z63" s="757"/>
      <c r="AA63" s="757"/>
      <c r="AB63" s="757"/>
      <c r="AC63" s="757"/>
      <c r="AD63" s="757"/>
      <c r="AE63" s="757"/>
      <c r="AF63" s="758"/>
      <c r="AG63" s="443"/>
      <c r="AH63" s="444"/>
      <c r="AI63" s="71"/>
      <c r="AJ63" s="710">
        <v>20</v>
      </c>
      <c r="AK63" s="136" t="s">
        <v>231</v>
      </c>
    </row>
    <row r="64" spans="1:37" ht="15" customHeight="1" x14ac:dyDescent="0.2">
      <c r="A64" s="332">
        <v>1</v>
      </c>
      <c r="B64" s="332"/>
      <c r="C64" s="750"/>
      <c r="D64" s="887"/>
      <c r="E64" s="445" t="s">
        <v>7</v>
      </c>
      <c r="F64" s="440">
        <v>1</v>
      </c>
      <c r="G64" s="441">
        <v>1</v>
      </c>
      <c r="H64" s="441">
        <v>1</v>
      </c>
      <c r="I64" s="441">
        <v>1</v>
      </c>
      <c r="J64" s="441">
        <v>1</v>
      </c>
      <c r="K64" s="442">
        <v>1</v>
      </c>
      <c r="L64" s="828" t="str">
        <f>AK64</f>
        <v>２・３校時授業参観 ４校時引き渡し訓練※健・安①</v>
      </c>
      <c r="M64" s="892"/>
      <c r="N64" s="892"/>
      <c r="O64" s="892"/>
      <c r="P64" s="892"/>
      <c r="Q64" s="892"/>
      <c r="R64" s="892"/>
      <c r="S64" s="892"/>
      <c r="T64" s="892"/>
      <c r="U64" s="830"/>
      <c r="V64" s="757"/>
      <c r="W64" s="757"/>
      <c r="X64" s="757"/>
      <c r="Y64" s="757"/>
      <c r="Z64" s="757"/>
      <c r="AA64" s="757"/>
      <c r="AB64" s="757"/>
      <c r="AC64" s="757"/>
      <c r="AD64" s="757"/>
      <c r="AE64" s="757"/>
      <c r="AF64" s="758"/>
      <c r="AG64" s="762"/>
      <c r="AH64" s="763"/>
      <c r="AI64" s="71"/>
      <c r="AJ64" s="711"/>
      <c r="AK64" s="128" t="s">
        <v>434</v>
      </c>
    </row>
    <row r="65" spans="1:37" ht="15" customHeight="1" x14ac:dyDescent="0.2">
      <c r="A65" s="332"/>
      <c r="B65" s="332"/>
      <c r="C65" s="751"/>
      <c r="D65" s="888"/>
      <c r="E65" s="446" t="s">
        <v>8</v>
      </c>
      <c r="F65" s="440"/>
      <c r="G65" s="441"/>
      <c r="H65" s="441"/>
      <c r="I65" s="441"/>
      <c r="J65" s="441"/>
      <c r="K65" s="442"/>
      <c r="L65" s="893" t="str">
        <f>AK65</f>
        <v>第３土曜日「おきなわ地域教育の日」</v>
      </c>
      <c r="M65" s="894"/>
      <c r="N65" s="894"/>
      <c r="O65" s="894"/>
      <c r="P65" s="894"/>
      <c r="Q65" s="894"/>
      <c r="R65" s="894"/>
      <c r="S65" s="894"/>
      <c r="T65" s="894"/>
      <c r="U65" s="895"/>
      <c r="V65" s="757"/>
      <c r="W65" s="757"/>
      <c r="X65" s="757"/>
      <c r="Y65" s="757"/>
      <c r="Z65" s="757"/>
      <c r="AA65" s="757"/>
      <c r="AB65" s="757"/>
      <c r="AC65" s="757"/>
      <c r="AD65" s="757"/>
      <c r="AE65" s="757"/>
      <c r="AF65" s="758"/>
      <c r="AG65" s="767"/>
      <c r="AH65" s="768"/>
      <c r="AI65" s="71"/>
      <c r="AJ65" s="712"/>
      <c r="AK65" s="312" t="s">
        <v>435</v>
      </c>
    </row>
    <row r="66" spans="1:37" ht="15" customHeight="1" x14ac:dyDescent="0.2">
      <c r="A66" s="332"/>
      <c r="B66" s="332"/>
      <c r="C66" s="657">
        <v>21</v>
      </c>
      <c r="D66" s="660" t="str">
        <f>設定!H68</f>
        <v>日</v>
      </c>
      <c r="E66" s="390" t="s">
        <v>6</v>
      </c>
      <c r="F66" s="391"/>
      <c r="G66" s="392"/>
      <c r="H66" s="392"/>
      <c r="I66" s="392"/>
      <c r="J66" s="392"/>
      <c r="K66" s="393"/>
      <c r="L66" s="808" t="str">
        <f>AK66</f>
        <v>第３日曜日「家庭の日・ファミリー読書」</v>
      </c>
      <c r="M66" s="667"/>
      <c r="N66" s="667"/>
      <c r="O66" s="667"/>
      <c r="P66" s="667"/>
      <c r="Q66" s="667"/>
      <c r="R66" s="667"/>
      <c r="S66" s="667"/>
      <c r="T66" s="667"/>
      <c r="U66" s="668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1"/>
      <c r="AG66" s="394"/>
      <c r="AH66" s="395"/>
      <c r="AI66" s="71"/>
      <c r="AJ66" s="710">
        <v>21</v>
      </c>
      <c r="AK66" s="136" t="s">
        <v>432</v>
      </c>
    </row>
    <row r="67" spans="1:37" ht="15" customHeight="1" x14ac:dyDescent="0.2">
      <c r="A67" s="332"/>
      <c r="B67" s="332"/>
      <c r="C67" s="658"/>
      <c r="D67" s="660"/>
      <c r="E67" s="396" t="s">
        <v>7</v>
      </c>
      <c r="F67" s="391"/>
      <c r="G67" s="392"/>
      <c r="H67" s="392"/>
      <c r="I67" s="392"/>
      <c r="J67" s="392"/>
      <c r="K67" s="393"/>
      <c r="L67" s="798"/>
      <c r="M67" s="819"/>
      <c r="N67" s="819"/>
      <c r="O67" s="819"/>
      <c r="P67" s="819"/>
      <c r="Q67" s="819"/>
      <c r="R67" s="819"/>
      <c r="S67" s="819"/>
      <c r="T67" s="819"/>
      <c r="U67" s="80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1"/>
      <c r="AG67" s="615"/>
      <c r="AH67" s="616"/>
      <c r="AI67" s="71"/>
      <c r="AJ67" s="711"/>
      <c r="AK67" s="128"/>
    </row>
    <row r="68" spans="1:37" ht="15" customHeight="1" x14ac:dyDescent="0.2">
      <c r="A68" s="332"/>
      <c r="B68" s="332"/>
      <c r="C68" s="659"/>
      <c r="D68" s="661"/>
      <c r="E68" s="397" t="s">
        <v>8</v>
      </c>
      <c r="F68" s="391"/>
      <c r="G68" s="392"/>
      <c r="H68" s="392"/>
      <c r="I68" s="392"/>
      <c r="J68" s="392"/>
      <c r="K68" s="393"/>
      <c r="L68" s="802"/>
      <c r="M68" s="803"/>
      <c r="N68" s="803"/>
      <c r="O68" s="803"/>
      <c r="P68" s="803"/>
      <c r="Q68" s="803"/>
      <c r="R68" s="803"/>
      <c r="S68" s="803"/>
      <c r="T68" s="803"/>
      <c r="U68" s="804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1"/>
      <c r="AG68" s="620"/>
      <c r="AH68" s="621"/>
      <c r="AI68" s="71"/>
      <c r="AJ68" s="712"/>
      <c r="AK68" s="312"/>
    </row>
    <row r="69" spans="1:37" ht="15" customHeight="1" x14ac:dyDescent="0.2">
      <c r="A69" s="332"/>
      <c r="B69" s="332"/>
      <c r="C69" s="657">
        <v>22</v>
      </c>
      <c r="D69" s="660" t="str">
        <f>設定!H71</f>
        <v>月</v>
      </c>
      <c r="E69" s="390" t="s">
        <v>6</v>
      </c>
      <c r="F69" s="391"/>
      <c r="G69" s="392"/>
      <c r="H69" s="392"/>
      <c r="I69" s="392"/>
      <c r="J69" s="392"/>
      <c r="K69" s="448"/>
      <c r="L69" s="808" t="str">
        <f>AK69</f>
        <v>振替休日</v>
      </c>
      <c r="M69" s="667"/>
      <c r="N69" s="667"/>
      <c r="O69" s="667"/>
      <c r="P69" s="667"/>
      <c r="Q69" s="667"/>
      <c r="R69" s="667"/>
      <c r="S69" s="667"/>
      <c r="T69" s="667"/>
      <c r="U69" s="668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1"/>
      <c r="AG69" s="394"/>
      <c r="AH69" s="395"/>
      <c r="AI69" s="71"/>
      <c r="AJ69" s="710">
        <v>22</v>
      </c>
      <c r="AK69" s="136" t="s">
        <v>193</v>
      </c>
    </row>
    <row r="70" spans="1:37" ht="15" customHeight="1" x14ac:dyDescent="0.2">
      <c r="A70" s="332"/>
      <c r="B70" s="332"/>
      <c r="C70" s="658"/>
      <c r="D70" s="660"/>
      <c r="E70" s="396" t="s">
        <v>7</v>
      </c>
      <c r="F70" s="391"/>
      <c r="G70" s="392"/>
      <c r="H70" s="392"/>
      <c r="I70" s="392"/>
      <c r="J70" s="392"/>
      <c r="K70" s="448"/>
      <c r="L70" s="798"/>
      <c r="M70" s="819"/>
      <c r="N70" s="819"/>
      <c r="O70" s="819"/>
      <c r="P70" s="819"/>
      <c r="Q70" s="819"/>
      <c r="R70" s="819"/>
      <c r="S70" s="819"/>
      <c r="T70" s="819"/>
      <c r="U70" s="80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1"/>
      <c r="AG70" s="615"/>
      <c r="AH70" s="616"/>
      <c r="AI70" s="71"/>
      <c r="AJ70" s="711"/>
      <c r="AK70" s="128"/>
    </row>
    <row r="71" spans="1:37" ht="15" customHeight="1" x14ac:dyDescent="0.2">
      <c r="A71" s="332"/>
      <c r="B71" s="332"/>
      <c r="C71" s="659"/>
      <c r="D71" s="661"/>
      <c r="E71" s="397" t="s">
        <v>8</v>
      </c>
      <c r="F71" s="391"/>
      <c r="G71" s="392"/>
      <c r="H71" s="392"/>
      <c r="I71" s="392"/>
      <c r="J71" s="392"/>
      <c r="K71" s="448"/>
      <c r="L71" s="802"/>
      <c r="M71" s="803"/>
      <c r="N71" s="803"/>
      <c r="O71" s="803"/>
      <c r="P71" s="803"/>
      <c r="Q71" s="803"/>
      <c r="R71" s="803"/>
      <c r="S71" s="803"/>
      <c r="T71" s="803"/>
      <c r="U71" s="804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1"/>
      <c r="AG71" s="620"/>
      <c r="AH71" s="621"/>
      <c r="AI71" s="71"/>
      <c r="AJ71" s="712"/>
      <c r="AK71" s="312"/>
    </row>
    <row r="72" spans="1:37" ht="15" customHeight="1" x14ac:dyDescent="0.2">
      <c r="A72" s="332"/>
      <c r="B72" s="332"/>
      <c r="C72" s="657">
        <v>23</v>
      </c>
      <c r="D72" s="660" t="str">
        <f>設定!H74</f>
        <v>火</v>
      </c>
      <c r="E72" s="390" t="s">
        <v>6</v>
      </c>
      <c r="F72" s="391"/>
      <c r="G72" s="392"/>
      <c r="H72" s="392"/>
      <c r="I72" s="392"/>
      <c r="J72" s="392"/>
      <c r="K72" s="393"/>
      <c r="L72" s="808" t="str">
        <f>AK72</f>
        <v>秋分の日</v>
      </c>
      <c r="M72" s="667"/>
      <c r="N72" s="667"/>
      <c r="O72" s="667"/>
      <c r="P72" s="667"/>
      <c r="Q72" s="667"/>
      <c r="R72" s="667"/>
      <c r="S72" s="667"/>
      <c r="T72" s="667"/>
      <c r="U72" s="668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1"/>
      <c r="AG72" s="394"/>
      <c r="AH72" s="395"/>
      <c r="AI72" s="71"/>
      <c r="AJ72" s="710">
        <v>23</v>
      </c>
      <c r="AK72" s="136" t="s">
        <v>201</v>
      </c>
    </row>
    <row r="73" spans="1:37" ht="15" customHeight="1" x14ac:dyDescent="0.2">
      <c r="A73" s="332"/>
      <c r="B73" s="332"/>
      <c r="C73" s="658"/>
      <c r="D73" s="660"/>
      <c r="E73" s="396" t="s">
        <v>7</v>
      </c>
      <c r="F73" s="391"/>
      <c r="G73" s="392"/>
      <c r="H73" s="392"/>
      <c r="I73" s="392"/>
      <c r="J73" s="392"/>
      <c r="K73" s="393"/>
      <c r="L73" s="798"/>
      <c r="M73" s="819"/>
      <c r="N73" s="819"/>
      <c r="O73" s="819"/>
      <c r="P73" s="819"/>
      <c r="Q73" s="819"/>
      <c r="R73" s="819"/>
      <c r="S73" s="819"/>
      <c r="T73" s="819"/>
      <c r="U73" s="80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1"/>
      <c r="AG73" s="615"/>
      <c r="AH73" s="616"/>
      <c r="AI73" s="71"/>
      <c r="AJ73" s="711"/>
      <c r="AK73" s="128"/>
    </row>
    <row r="74" spans="1:37" ht="15" customHeight="1" x14ac:dyDescent="0.2">
      <c r="A74" s="332"/>
      <c r="B74" s="332"/>
      <c r="C74" s="659"/>
      <c r="D74" s="661"/>
      <c r="E74" s="397" t="s">
        <v>8</v>
      </c>
      <c r="F74" s="391"/>
      <c r="G74" s="392"/>
      <c r="H74" s="392"/>
      <c r="I74" s="392"/>
      <c r="J74" s="392"/>
      <c r="K74" s="393"/>
      <c r="L74" s="802"/>
      <c r="M74" s="803"/>
      <c r="N74" s="803"/>
      <c r="O74" s="803"/>
      <c r="P74" s="803"/>
      <c r="Q74" s="803"/>
      <c r="R74" s="803"/>
      <c r="S74" s="803"/>
      <c r="T74" s="803"/>
      <c r="U74" s="804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1"/>
      <c r="AG74" s="620"/>
      <c r="AH74" s="621"/>
      <c r="AI74" s="71"/>
      <c r="AJ74" s="712"/>
      <c r="AK74" s="312"/>
    </row>
    <row r="75" spans="1:37" ht="15" customHeight="1" x14ac:dyDescent="0.2">
      <c r="A75" s="332"/>
      <c r="B75" s="332"/>
      <c r="C75" s="663">
        <v>24</v>
      </c>
      <c r="D75" s="652" t="str">
        <f>設定!H77</f>
        <v>水</v>
      </c>
      <c r="E75" s="326" t="s">
        <v>6</v>
      </c>
      <c r="F75" s="294">
        <v>5</v>
      </c>
      <c r="G75" s="135">
        <v>5</v>
      </c>
      <c r="H75" s="135">
        <v>5</v>
      </c>
      <c r="I75" s="135">
        <v>5</v>
      </c>
      <c r="J75" s="135">
        <v>5</v>
      </c>
      <c r="K75" s="281">
        <v>5</v>
      </c>
      <c r="L75" s="669" t="str">
        <f>AK75</f>
        <v>成績処理週間【5校時　特別日課】</v>
      </c>
      <c r="M75" s="670"/>
      <c r="N75" s="670"/>
      <c r="O75" s="670"/>
      <c r="P75" s="670"/>
      <c r="Q75" s="670"/>
      <c r="R75" s="670"/>
      <c r="S75" s="670"/>
      <c r="T75" s="670"/>
      <c r="U75" s="671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136" t="s">
        <v>289</v>
      </c>
    </row>
    <row r="76" spans="1:37" ht="15" customHeight="1" x14ac:dyDescent="0.2">
      <c r="A76" s="332">
        <v>1</v>
      </c>
      <c r="B76" s="332"/>
      <c r="C76" s="650"/>
      <c r="D76" s="652"/>
      <c r="E76" s="324" t="s">
        <v>7</v>
      </c>
      <c r="F76" s="294"/>
      <c r="G76" s="135"/>
      <c r="H76" s="135"/>
      <c r="I76" s="135"/>
      <c r="J76" s="135"/>
      <c r="K76" s="281"/>
      <c r="L76" s="775" t="str">
        <f>AK76</f>
        <v>委員会活動（６校時）</v>
      </c>
      <c r="M76" s="776"/>
      <c r="N76" s="776"/>
      <c r="O76" s="776"/>
      <c r="P76" s="776"/>
      <c r="Q76" s="776"/>
      <c r="R76" s="776"/>
      <c r="S76" s="776"/>
      <c r="T76" s="776"/>
      <c r="U76" s="777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 t="s">
        <v>398</v>
      </c>
    </row>
    <row r="77" spans="1:37" ht="15" customHeight="1" x14ac:dyDescent="0.2">
      <c r="A77" s="332"/>
      <c r="B77" s="332"/>
      <c r="C77" s="651"/>
      <c r="D77" s="653"/>
      <c r="E77" s="325" t="s">
        <v>8</v>
      </c>
      <c r="F77" s="294"/>
      <c r="G77" s="135"/>
      <c r="H77" s="135"/>
      <c r="I77" s="135"/>
      <c r="J77" s="135"/>
      <c r="K77" s="281"/>
      <c r="L77" s="778"/>
      <c r="M77" s="779"/>
      <c r="N77" s="779"/>
      <c r="O77" s="779"/>
      <c r="P77" s="779"/>
      <c r="Q77" s="779"/>
      <c r="R77" s="779"/>
      <c r="S77" s="779"/>
      <c r="T77" s="779"/>
      <c r="U77" s="78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/>
    </row>
    <row r="78" spans="1:37" ht="15" customHeight="1" x14ac:dyDescent="0.2">
      <c r="A78" s="332"/>
      <c r="B78" s="332"/>
      <c r="C78" s="663">
        <v>25</v>
      </c>
      <c r="D78" s="652" t="str">
        <f>設定!H80</f>
        <v>木</v>
      </c>
      <c r="E78" s="326" t="s">
        <v>6</v>
      </c>
      <c r="F78" s="294">
        <v>5</v>
      </c>
      <c r="G78" s="135">
        <v>6</v>
      </c>
      <c r="H78" s="135">
        <v>6</v>
      </c>
      <c r="I78" s="135">
        <v>6</v>
      </c>
      <c r="J78" s="135">
        <v>6</v>
      </c>
      <c r="K78" s="281">
        <v>6</v>
      </c>
      <c r="L78" s="669" t="str">
        <f>AK78</f>
        <v>成績処理週間【5校時　特別日課】</v>
      </c>
      <c r="M78" s="670"/>
      <c r="N78" s="670"/>
      <c r="O78" s="670"/>
      <c r="P78" s="670"/>
      <c r="Q78" s="670"/>
      <c r="R78" s="670"/>
      <c r="S78" s="670"/>
      <c r="T78" s="670"/>
      <c r="U78" s="671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 t="s">
        <v>289</v>
      </c>
    </row>
    <row r="79" spans="1:37" ht="15" customHeight="1" x14ac:dyDescent="0.2">
      <c r="A79" s="332">
        <v>1</v>
      </c>
      <c r="B79" s="332"/>
      <c r="C79" s="650"/>
      <c r="D79" s="652"/>
      <c r="E79" s="324" t="s">
        <v>7</v>
      </c>
      <c r="F79" s="294"/>
      <c r="G79" s="135"/>
      <c r="H79" s="135"/>
      <c r="I79" s="135"/>
      <c r="J79" s="135"/>
      <c r="K79" s="281"/>
      <c r="L79" s="775"/>
      <c r="M79" s="776"/>
      <c r="N79" s="776"/>
      <c r="O79" s="776"/>
      <c r="P79" s="776"/>
      <c r="Q79" s="776"/>
      <c r="R79" s="776"/>
      <c r="S79" s="776"/>
      <c r="T79" s="776"/>
      <c r="U79" s="777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/>
    </row>
    <row r="80" spans="1:37" ht="15" customHeight="1" x14ac:dyDescent="0.2">
      <c r="A80" s="332"/>
      <c r="B80" s="332"/>
      <c r="C80" s="651"/>
      <c r="D80" s="653"/>
      <c r="E80" s="325" t="s">
        <v>8</v>
      </c>
      <c r="F80" s="294"/>
      <c r="G80" s="135"/>
      <c r="H80" s="135"/>
      <c r="I80" s="135"/>
      <c r="J80" s="135"/>
      <c r="K80" s="281"/>
      <c r="L80" s="778"/>
      <c r="M80" s="779"/>
      <c r="N80" s="779"/>
      <c r="O80" s="779"/>
      <c r="P80" s="779"/>
      <c r="Q80" s="779"/>
      <c r="R80" s="779"/>
      <c r="S80" s="779"/>
      <c r="T80" s="779"/>
      <c r="U80" s="78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/>
    </row>
    <row r="81" spans="1:37" ht="15" customHeight="1" x14ac:dyDescent="0.2">
      <c r="A81" s="332"/>
      <c r="B81" s="332"/>
      <c r="C81" s="663">
        <v>26</v>
      </c>
      <c r="D81" s="652" t="str">
        <f>設定!H83</f>
        <v>金</v>
      </c>
      <c r="E81" s="326" t="s">
        <v>6</v>
      </c>
      <c r="F81" s="294">
        <v>5</v>
      </c>
      <c r="G81" s="135">
        <v>5</v>
      </c>
      <c r="H81" s="135">
        <v>5</v>
      </c>
      <c r="I81" s="135">
        <v>5</v>
      </c>
      <c r="J81" s="135">
        <v>5</v>
      </c>
      <c r="K81" s="281">
        <v>5</v>
      </c>
      <c r="L81" s="669" t="str">
        <f>AK81</f>
        <v>クラブ⑩（反省）</v>
      </c>
      <c r="M81" s="670"/>
      <c r="N81" s="670"/>
      <c r="O81" s="670"/>
      <c r="P81" s="670"/>
      <c r="Q81" s="670"/>
      <c r="R81" s="670"/>
      <c r="S81" s="670"/>
      <c r="T81" s="670"/>
      <c r="U81" s="671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 t="s">
        <v>247</v>
      </c>
    </row>
    <row r="82" spans="1:37" ht="15" customHeight="1" x14ac:dyDescent="0.2">
      <c r="A82" s="332">
        <v>1</v>
      </c>
      <c r="B82" s="332"/>
      <c r="C82" s="650"/>
      <c r="D82" s="652"/>
      <c r="E82" s="324" t="s">
        <v>7</v>
      </c>
      <c r="F82" s="294"/>
      <c r="G82" s="135"/>
      <c r="H82" s="135"/>
      <c r="I82" s="135"/>
      <c r="J82" s="135"/>
      <c r="K82" s="281"/>
      <c r="L82" s="775" t="str">
        <f>AK82</f>
        <v>よいこのあゆみ配布（４月～９月）</v>
      </c>
      <c r="M82" s="776"/>
      <c r="N82" s="776"/>
      <c r="O82" s="776"/>
      <c r="P82" s="776"/>
      <c r="Q82" s="776"/>
      <c r="R82" s="776"/>
      <c r="S82" s="776"/>
      <c r="T82" s="776"/>
      <c r="U82" s="777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 t="s">
        <v>241</v>
      </c>
    </row>
    <row r="83" spans="1:37" ht="15" customHeight="1" x14ac:dyDescent="0.2">
      <c r="A83" s="332"/>
      <c r="B83" s="332"/>
      <c r="C83" s="651"/>
      <c r="D83" s="653"/>
      <c r="E83" s="325" t="s">
        <v>8</v>
      </c>
      <c r="F83" s="294"/>
      <c r="G83" s="135"/>
      <c r="H83" s="135"/>
      <c r="I83" s="135"/>
      <c r="J83" s="135"/>
      <c r="K83" s="281"/>
      <c r="L83" s="778"/>
      <c r="M83" s="779"/>
      <c r="N83" s="779"/>
      <c r="O83" s="779"/>
      <c r="P83" s="779"/>
      <c r="Q83" s="779"/>
      <c r="R83" s="779"/>
      <c r="S83" s="779"/>
      <c r="T83" s="779"/>
      <c r="U83" s="78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</row>
    <row r="84" spans="1:37" ht="15" customHeight="1" x14ac:dyDescent="0.2">
      <c r="A84" s="332"/>
      <c r="B84" s="332"/>
      <c r="C84" s="657">
        <v>27</v>
      </c>
      <c r="D84" s="660" t="str">
        <f>設定!H86</f>
        <v>土</v>
      </c>
      <c r="E84" s="390" t="s">
        <v>6</v>
      </c>
      <c r="F84" s="391"/>
      <c r="G84" s="392"/>
      <c r="H84" s="392"/>
      <c r="I84" s="392"/>
      <c r="J84" s="392"/>
      <c r="K84" s="393"/>
      <c r="L84" s="808"/>
      <c r="M84" s="667"/>
      <c r="N84" s="667"/>
      <c r="O84" s="667"/>
      <c r="P84" s="667"/>
      <c r="Q84" s="667"/>
      <c r="R84" s="667"/>
      <c r="S84" s="667"/>
      <c r="T84" s="667"/>
      <c r="U84" s="668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1"/>
      <c r="AG84" s="394"/>
      <c r="AH84" s="395"/>
      <c r="AI84" s="71"/>
      <c r="AJ84" s="710">
        <v>27</v>
      </c>
      <c r="AK84" s="136"/>
    </row>
    <row r="85" spans="1:37" ht="15" customHeight="1" x14ac:dyDescent="0.2">
      <c r="A85" s="332"/>
      <c r="B85" s="332"/>
      <c r="C85" s="658"/>
      <c r="D85" s="660"/>
      <c r="E85" s="396" t="s">
        <v>7</v>
      </c>
      <c r="F85" s="391"/>
      <c r="G85" s="392"/>
      <c r="H85" s="392"/>
      <c r="I85" s="392"/>
      <c r="J85" s="392"/>
      <c r="K85" s="393"/>
      <c r="L85" s="798"/>
      <c r="M85" s="819"/>
      <c r="N85" s="819"/>
      <c r="O85" s="819"/>
      <c r="P85" s="819"/>
      <c r="Q85" s="819"/>
      <c r="R85" s="819"/>
      <c r="S85" s="819"/>
      <c r="T85" s="819"/>
      <c r="U85" s="80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1"/>
      <c r="AG85" s="615"/>
      <c r="AH85" s="616"/>
      <c r="AI85" s="71"/>
      <c r="AJ85" s="711"/>
      <c r="AK85" s="128"/>
    </row>
    <row r="86" spans="1:37" ht="15" customHeight="1" x14ac:dyDescent="0.2">
      <c r="A86" s="332"/>
      <c r="B86" s="332"/>
      <c r="C86" s="659"/>
      <c r="D86" s="661"/>
      <c r="E86" s="397" t="s">
        <v>8</v>
      </c>
      <c r="F86" s="391"/>
      <c r="G86" s="392"/>
      <c r="H86" s="392"/>
      <c r="I86" s="392"/>
      <c r="J86" s="392"/>
      <c r="K86" s="393"/>
      <c r="L86" s="802"/>
      <c r="M86" s="803"/>
      <c r="N86" s="803"/>
      <c r="O86" s="803"/>
      <c r="P86" s="803"/>
      <c r="Q86" s="803"/>
      <c r="R86" s="803"/>
      <c r="S86" s="803"/>
      <c r="T86" s="803"/>
      <c r="U86" s="804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1"/>
      <c r="AG86" s="620"/>
      <c r="AH86" s="621"/>
      <c r="AI86" s="71"/>
      <c r="AJ86" s="712"/>
      <c r="AK86" s="312"/>
    </row>
    <row r="87" spans="1:37" ht="15" customHeight="1" x14ac:dyDescent="0.2">
      <c r="A87" s="332"/>
      <c r="B87" s="332"/>
      <c r="C87" s="657">
        <v>28</v>
      </c>
      <c r="D87" s="660" t="str">
        <f>設定!H89</f>
        <v>日</v>
      </c>
      <c r="E87" s="390" t="s">
        <v>6</v>
      </c>
      <c r="F87" s="391"/>
      <c r="G87" s="392"/>
      <c r="H87" s="392"/>
      <c r="I87" s="392"/>
      <c r="J87" s="392"/>
      <c r="K87" s="393"/>
      <c r="L87" s="808"/>
      <c r="M87" s="667"/>
      <c r="N87" s="667"/>
      <c r="O87" s="667"/>
      <c r="P87" s="667"/>
      <c r="Q87" s="667"/>
      <c r="R87" s="667"/>
      <c r="S87" s="667"/>
      <c r="T87" s="667"/>
      <c r="U87" s="668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1"/>
      <c r="AG87" s="394"/>
      <c r="AH87" s="395"/>
      <c r="AI87" s="71"/>
      <c r="AJ87" s="710">
        <v>28</v>
      </c>
      <c r="AK87" s="136"/>
    </row>
    <row r="88" spans="1:37" ht="15" customHeight="1" x14ac:dyDescent="0.2">
      <c r="A88" s="332"/>
      <c r="B88" s="332"/>
      <c r="C88" s="658"/>
      <c r="D88" s="660"/>
      <c r="E88" s="396" t="s">
        <v>7</v>
      </c>
      <c r="F88" s="391"/>
      <c r="G88" s="392"/>
      <c r="H88" s="392"/>
      <c r="I88" s="392"/>
      <c r="J88" s="392"/>
      <c r="K88" s="393"/>
      <c r="L88" s="798"/>
      <c r="M88" s="819"/>
      <c r="N88" s="819"/>
      <c r="O88" s="819"/>
      <c r="P88" s="819"/>
      <c r="Q88" s="819"/>
      <c r="R88" s="819"/>
      <c r="S88" s="819"/>
      <c r="T88" s="819"/>
      <c r="U88" s="80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1"/>
      <c r="AG88" s="615"/>
      <c r="AH88" s="616"/>
      <c r="AI88" s="71"/>
      <c r="AJ88" s="711"/>
      <c r="AK88" s="128"/>
    </row>
    <row r="89" spans="1:37" ht="15" customHeight="1" x14ac:dyDescent="0.2">
      <c r="A89" s="332"/>
      <c r="B89" s="332"/>
      <c r="C89" s="659"/>
      <c r="D89" s="661"/>
      <c r="E89" s="397" t="s">
        <v>8</v>
      </c>
      <c r="F89" s="391"/>
      <c r="G89" s="392"/>
      <c r="H89" s="392"/>
      <c r="I89" s="392"/>
      <c r="J89" s="392"/>
      <c r="K89" s="393"/>
      <c r="L89" s="802"/>
      <c r="M89" s="803"/>
      <c r="N89" s="803"/>
      <c r="O89" s="803"/>
      <c r="P89" s="803"/>
      <c r="Q89" s="803"/>
      <c r="R89" s="803"/>
      <c r="S89" s="803"/>
      <c r="T89" s="803"/>
      <c r="U89" s="804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1"/>
      <c r="AG89" s="620"/>
      <c r="AH89" s="621"/>
      <c r="AI89" s="71"/>
      <c r="AJ89" s="712"/>
      <c r="AK89" s="312"/>
    </row>
    <row r="90" spans="1:37" ht="15" customHeight="1" x14ac:dyDescent="0.2">
      <c r="A90" s="332"/>
      <c r="B90" s="332"/>
      <c r="C90" s="663">
        <v>29</v>
      </c>
      <c r="D90" s="652" t="str">
        <f>設定!H92</f>
        <v>月</v>
      </c>
      <c r="E90" s="326" t="s">
        <v>6</v>
      </c>
      <c r="F90" s="294">
        <v>5</v>
      </c>
      <c r="G90" s="135">
        <v>5</v>
      </c>
      <c r="H90" s="135">
        <v>6</v>
      </c>
      <c r="I90" s="135">
        <v>6</v>
      </c>
      <c r="J90" s="135">
        <v>6</v>
      </c>
      <c r="K90" s="281">
        <v>6</v>
      </c>
      <c r="L90" s="669"/>
      <c r="M90" s="670"/>
      <c r="N90" s="670"/>
      <c r="O90" s="670"/>
      <c r="P90" s="670"/>
      <c r="Q90" s="670"/>
      <c r="R90" s="670"/>
      <c r="S90" s="670"/>
      <c r="T90" s="670"/>
      <c r="U90" s="671"/>
      <c r="V90" s="590"/>
      <c r="W90" s="590"/>
      <c r="X90" s="590"/>
      <c r="Y90" s="590"/>
      <c r="Z90" s="590"/>
      <c r="AA90" s="590"/>
      <c r="AB90" s="590"/>
      <c r="AC90" s="590"/>
      <c r="AD90" s="590"/>
      <c r="AE90" s="590"/>
      <c r="AF90" s="591"/>
      <c r="AG90" s="310"/>
      <c r="AH90" s="327"/>
      <c r="AI90" s="71"/>
      <c r="AJ90" s="710">
        <v>29</v>
      </c>
      <c r="AK90" s="136"/>
    </row>
    <row r="91" spans="1:37" ht="15" customHeight="1" x14ac:dyDescent="0.2">
      <c r="A91" s="332">
        <v>1</v>
      </c>
      <c r="B91" s="332"/>
      <c r="C91" s="650"/>
      <c r="D91" s="652"/>
      <c r="E91" s="324" t="s">
        <v>7</v>
      </c>
      <c r="F91" s="294"/>
      <c r="G91" s="135"/>
      <c r="H91" s="135"/>
      <c r="I91" s="135"/>
      <c r="J91" s="135"/>
      <c r="K91" s="281"/>
      <c r="L91" s="775"/>
      <c r="M91" s="776"/>
      <c r="N91" s="776"/>
      <c r="O91" s="776"/>
      <c r="P91" s="776"/>
      <c r="Q91" s="776"/>
      <c r="R91" s="776"/>
      <c r="S91" s="776"/>
      <c r="T91" s="776"/>
      <c r="U91" s="777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1"/>
      <c r="AG91" s="595"/>
      <c r="AH91" s="596"/>
      <c r="AI91" s="71"/>
      <c r="AJ91" s="711"/>
      <c r="AK91" s="128"/>
    </row>
    <row r="92" spans="1:37" ht="15" customHeight="1" x14ac:dyDescent="0.2">
      <c r="A92" s="332"/>
      <c r="B92" s="332"/>
      <c r="C92" s="651"/>
      <c r="D92" s="653"/>
      <c r="E92" s="325" t="s">
        <v>8</v>
      </c>
      <c r="F92" s="294"/>
      <c r="G92" s="135"/>
      <c r="H92" s="135"/>
      <c r="I92" s="135"/>
      <c r="J92" s="135"/>
      <c r="K92" s="281"/>
      <c r="L92" s="778"/>
      <c r="M92" s="779"/>
      <c r="N92" s="779"/>
      <c r="O92" s="779"/>
      <c r="P92" s="779"/>
      <c r="Q92" s="779"/>
      <c r="R92" s="779"/>
      <c r="S92" s="779"/>
      <c r="T92" s="779"/>
      <c r="U92" s="78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1"/>
      <c r="AG92" s="603"/>
      <c r="AH92" s="604"/>
      <c r="AI92" s="71"/>
      <c r="AJ92" s="712"/>
      <c r="AK92" s="312"/>
    </row>
    <row r="93" spans="1:37" ht="15" customHeight="1" x14ac:dyDescent="0.2">
      <c r="A93" s="332"/>
      <c r="B93" s="332"/>
      <c r="C93" s="663">
        <v>30</v>
      </c>
      <c r="D93" s="652" t="str">
        <f>設定!H95</f>
        <v>火</v>
      </c>
      <c r="E93" s="326" t="s">
        <v>6</v>
      </c>
      <c r="F93" s="294">
        <v>5</v>
      </c>
      <c r="G93" s="135">
        <v>5</v>
      </c>
      <c r="H93" s="135">
        <v>5</v>
      </c>
      <c r="I93" s="135">
        <v>6</v>
      </c>
      <c r="J93" s="135">
        <v>6</v>
      </c>
      <c r="K93" s="281">
        <v>6</v>
      </c>
      <c r="L93" s="669" t="str">
        <f>AK93</f>
        <v>学級の日【あんしんアンケート】</v>
      </c>
      <c r="M93" s="670"/>
      <c r="N93" s="670"/>
      <c r="O93" s="670"/>
      <c r="P93" s="670"/>
      <c r="Q93" s="670"/>
      <c r="R93" s="670"/>
      <c r="S93" s="670"/>
      <c r="T93" s="670"/>
      <c r="U93" s="671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 t="s">
        <v>284</v>
      </c>
    </row>
    <row r="94" spans="1:37" ht="15" customHeight="1" x14ac:dyDescent="0.2">
      <c r="A94" s="332">
        <v>1</v>
      </c>
      <c r="B94" s="332"/>
      <c r="C94" s="650"/>
      <c r="D94" s="652"/>
      <c r="E94" s="324" t="s">
        <v>7</v>
      </c>
      <c r="F94" s="294"/>
      <c r="G94" s="135"/>
      <c r="H94" s="135"/>
      <c r="I94" s="135"/>
      <c r="J94" s="135"/>
      <c r="K94" s="281"/>
      <c r="L94" s="775"/>
      <c r="M94" s="801"/>
      <c r="N94" s="801"/>
      <c r="O94" s="801"/>
      <c r="P94" s="801"/>
      <c r="Q94" s="801"/>
      <c r="R94" s="801"/>
      <c r="S94" s="801"/>
      <c r="T94" s="801"/>
      <c r="U94" s="777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</row>
    <row r="95" spans="1:37" ht="15" customHeight="1" x14ac:dyDescent="0.2">
      <c r="A95" s="332"/>
      <c r="B95" s="332"/>
      <c r="C95" s="651"/>
      <c r="D95" s="653"/>
      <c r="E95" s="325" t="s">
        <v>8</v>
      </c>
      <c r="F95" s="294"/>
      <c r="G95" s="135"/>
      <c r="H95" s="135"/>
      <c r="I95" s="135"/>
      <c r="J95" s="135"/>
      <c r="K95" s="281"/>
      <c r="L95" s="778"/>
      <c r="M95" s="779"/>
      <c r="N95" s="779"/>
      <c r="O95" s="779"/>
      <c r="P95" s="779"/>
      <c r="Q95" s="779"/>
      <c r="R95" s="779"/>
      <c r="S95" s="779"/>
      <c r="T95" s="779"/>
      <c r="U95" s="78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32"/>
      <c r="B96" s="332"/>
      <c r="C96" s="675"/>
      <c r="D96" s="677"/>
      <c r="E96" s="279"/>
      <c r="F96" s="265"/>
      <c r="G96" s="266"/>
      <c r="H96" s="266"/>
      <c r="I96" s="266"/>
      <c r="J96" s="266"/>
      <c r="K96" s="298"/>
      <c r="L96" s="820"/>
      <c r="M96" s="821"/>
      <c r="N96" s="821"/>
      <c r="O96" s="821"/>
      <c r="P96" s="821"/>
      <c r="Q96" s="821"/>
      <c r="R96" s="821"/>
      <c r="S96" s="821"/>
      <c r="T96" s="821"/>
      <c r="U96" s="82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3"/>
      <c r="AG96" s="269"/>
      <c r="AH96" s="270"/>
      <c r="AI96" s="71"/>
      <c r="AJ96" s="715"/>
      <c r="AK96" s="374"/>
    </row>
    <row r="97" spans="1:37" ht="15" customHeight="1" x14ac:dyDescent="0.2">
      <c r="A97" s="332"/>
      <c r="B97" s="332"/>
      <c r="C97" s="675"/>
      <c r="D97" s="677"/>
      <c r="E97" s="275"/>
      <c r="F97" s="267"/>
      <c r="G97" s="268"/>
      <c r="H97" s="268"/>
      <c r="I97" s="268"/>
      <c r="J97" s="268"/>
      <c r="K97" s="296"/>
      <c r="L97" s="820"/>
      <c r="M97" s="823"/>
      <c r="N97" s="823"/>
      <c r="O97" s="823"/>
      <c r="P97" s="823"/>
      <c r="Q97" s="823"/>
      <c r="R97" s="823"/>
      <c r="S97" s="823"/>
      <c r="T97" s="823"/>
      <c r="U97" s="822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5"/>
      <c r="AG97" s="690"/>
      <c r="AH97" s="691"/>
      <c r="AI97" s="71"/>
      <c r="AJ97" s="716"/>
      <c r="AK97" s="375"/>
    </row>
    <row r="98" spans="1:37" ht="15" customHeight="1" thickBot="1" x14ac:dyDescent="0.25">
      <c r="A98" s="332"/>
      <c r="B98" s="332"/>
      <c r="C98" s="676"/>
      <c r="D98" s="678"/>
      <c r="E98" s="280"/>
      <c r="F98" s="271"/>
      <c r="G98" s="272"/>
      <c r="H98" s="272"/>
      <c r="I98" s="272"/>
      <c r="J98" s="272"/>
      <c r="K98" s="297"/>
      <c r="L98" s="824"/>
      <c r="M98" s="825"/>
      <c r="N98" s="825"/>
      <c r="O98" s="825"/>
      <c r="P98" s="825"/>
      <c r="Q98" s="825"/>
      <c r="R98" s="825"/>
      <c r="S98" s="825"/>
      <c r="T98" s="825"/>
      <c r="U98" s="826"/>
      <c r="V98" s="686"/>
      <c r="W98" s="686"/>
      <c r="X98" s="686"/>
      <c r="Y98" s="686"/>
      <c r="Z98" s="686"/>
      <c r="AA98" s="686"/>
      <c r="AB98" s="686"/>
      <c r="AC98" s="686"/>
      <c r="AD98" s="686"/>
      <c r="AE98" s="686"/>
      <c r="AF98" s="687"/>
      <c r="AG98" s="695"/>
      <c r="AH98" s="696"/>
      <c r="AI98" s="71"/>
      <c r="AJ98" s="717"/>
      <c r="AK98" s="376"/>
    </row>
    <row r="99" spans="1:37" ht="11.1" customHeight="1" x14ac:dyDescent="0.2">
      <c r="A99" s="334"/>
      <c r="B99" s="334"/>
      <c r="Q99" s="126"/>
    </row>
    <row r="100" spans="1:37" ht="11.1" customHeight="1" x14ac:dyDescent="0.2">
      <c r="D100" s="56" t="s">
        <v>29</v>
      </c>
      <c r="E100" s="703" t="s">
        <v>115</v>
      </c>
      <c r="F100" s="703"/>
      <c r="G100" s="703"/>
      <c r="H100" s="704"/>
      <c r="I100" s="704"/>
      <c r="J100" s="31"/>
      <c r="K100" s="31"/>
      <c r="P100" s="827" t="s">
        <v>116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91</v>
      </c>
      <c r="G102" s="700"/>
      <c r="H102" s="699">
        <f>SUM(G3,G6,G9,G12,G15,G18,G21,G24,G27,G30,G33,G36,G39,G42,G45,G48,G51,G57,G60,G63,G66,G69,G72,G75,G78,G81,G84,G87,G90,G93,G96)</f>
        <v>95</v>
      </c>
      <c r="I102" s="701"/>
      <c r="J102" s="699">
        <f>SUM(H3,H6,H9,H12,H15,H18,H21,H24,H27,H30,H33,H36,H39,H42,H45,H48,H51,H57,H60,H63,H66,H69,H72,H75,H78,H81,H84,H87,H90,H93,H96)</f>
        <v>98</v>
      </c>
      <c r="K102" s="701"/>
      <c r="L102" s="121">
        <f>SUM(I3,I6,I9,I12,I15,I18,I21,I24,I27,I30,I33,I36,I39,I42,I45,I48,I51,I57,I60,I63,I66,I69,I72,I75,I78,I81,I84,I87,I90,I93,I96)</f>
        <v>102</v>
      </c>
      <c r="M102" s="121">
        <f>SUM(J3,J6,J9,J12,J15,J18,J21,J24,J27,J30,J33,J36,J39,J42,J45,J48,J51,J57,J60,J63,J66,J69,J72,J75,J78,J81,J84,J87,J90,J93,J96)</f>
        <v>102</v>
      </c>
      <c r="N102" s="54">
        <f>SUM(K3,K6,K9,K12,K15,K18,K21,K24,K27,K30,K33,K36,K39,K42,K45,K48,K51,K57,K60,K63,K66,K69,K72,K75,K78,K81,K84,K87,K90,K93,K96)</f>
        <v>102</v>
      </c>
      <c r="P102" s="121" t="s">
        <v>51</v>
      </c>
      <c r="Q102" s="121"/>
      <c r="R102" s="121"/>
      <c r="S102" s="121"/>
      <c r="T102" s="121"/>
      <c r="U102" s="121"/>
      <c r="V102" s="51"/>
      <c r="X102" s="699" t="s">
        <v>22</v>
      </c>
      <c r="Y102" s="701"/>
      <c r="Z102" s="699">
        <f>AB102</f>
        <v>19</v>
      </c>
      <c r="AA102" s="701"/>
      <c r="AB102" s="699">
        <f>SUM(A3:A98)</f>
        <v>19</v>
      </c>
      <c r="AC102" s="702"/>
      <c r="AD102" s="702"/>
      <c r="AE102" s="701"/>
      <c r="AF102" s="51">
        <f>SUM(A3:A98)</f>
        <v>19</v>
      </c>
      <c r="AG102" s="51">
        <f>AB102</f>
        <v>19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2</v>
      </c>
      <c r="G103" s="700"/>
      <c r="H103" s="699">
        <f>SUM(G4,G7,G10,G13,G16,G19,G22,G25,G28,G31,G34,G37,G40,G43,G46,G49,G52,G58,G61,G64,G67,G70,G73,G76,G79,G82,G85,G88,G91,G94,G97)</f>
        <v>2</v>
      </c>
      <c r="I103" s="701"/>
      <c r="J103" s="699">
        <f>SUM(H4,H7,H10,H13,H16,H19,H22,H25,H28,H31,H34,H37,H40,H43,H46,H49,H52,H58,H61,H64,H67,H70,H73,H76,H79,H82,H85,H88,H91,H94,H97)</f>
        <v>2</v>
      </c>
      <c r="K103" s="701"/>
      <c r="L103" s="121">
        <f t="shared" ref="L103:N104" si="0">SUM(I4,I7,I10,I13,I16,I19,I22,I25,I28,I31,I34,I37,I40,I43,I46,I49,I52,I58,I61,I64,I67,I70,I73,I76,I79,I82,I85,I88,I91,I94,I97)</f>
        <v>2</v>
      </c>
      <c r="M103" s="121">
        <f t="shared" si="0"/>
        <v>2</v>
      </c>
      <c r="N103" s="54">
        <f t="shared" si="0"/>
        <v>2</v>
      </c>
      <c r="P103" s="121" t="s">
        <v>52</v>
      </c>
      <c r="Q103" s="121"/>
      <c r="R103" s="121"/>
      <c r="S103" s="121"/>
      <c r="T103" s="121"/>
      <c r="U103" s="12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0"/>
        <v>0</v>
      </c>
      <c r="M104" s="121">
        <f t="shared" si="0"/>
        <v>0</v>
      </c>
      <c r="N104" s="54">
        <f t="shared" si="0"/>
        <v>0</v>
      </c>
      <c r="P104" s="121" t="s">
        <v>53</v>
      </c>
      <c r="Q104" s="121">
        <v>2</v>
      </c>
      <c r="R104" s="121">
        <v>2</v>
      </c>
      <c r="S104" s="121">
        <v>2</v>
      </c>
      <c r="T104" s="121">
        <v>2</v>
      </c>
      <c r="U104" s="121">
        <v>2</v>
      </c>
      <c r="V104" s="51">
        <v>2</v>
      </c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</row>
    <row r="106" spans="1:37" ht="11.1" customHeight="1" x14ac:dyDescent="0.2">
      <c r="E106" s="601" t="s">
        <v>117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SUM('８月'!F102:G102,F102)</f>
        <v>94</v>
      </c>
      <c r="G108" s="786"/>
      <c r="H108" s="785">
        <f>SUM('８月'!H102:I102,H102)</f>
        <v>98</v>
      </c>
      <c r="I108" s="787"/>
      <c r="J108" s="785">
        <f>SUM('８月'!J102:K102,J102)</f>
        <v>101</v>
      </c>
      <c r="K108" s="787"/>
      <c r="L108" s="54">
        <f>SUM('８月'!L102,L102)</f>
        <v>105</v>
      </c>
      <c r="M108" s="54">
        <f>SUM('８月'!M102,M102)</f>
        <v>105</v>
      </c>
      <c r="N108" s="54">
        <f>SUM('８月'!N102,N102)</f>
        <v>105</v>
      </c>
      <c r="P108" s="41" t="s">
        <v>92</v>
      </c>
      <c r="Q108" s="41">
        <f t="shared" ref="Q108:V108" si="1">SUM(Q102:Q107)</f>
        <v>2</v>
      </c>
      <c r="R108" s="41">
        <f t="shared" si="1"/>
        <v>2</v>
      </c>
      <c r="S108" s="41">
        <f t="shared" si="1"/>
        <v>2</v>
      </c>
      <c r="T108" s="41">
        <f t="shared" si="1"/>
        <v>2</v>
      </c>
      <c r="U108" s="41">
        <f t="shared" si="1"/>
        <v>2</v>
      </c>
      <c r="V108" s="41">
        <f t="shared" si="1"/>
        <v>2</v>
      </c>
      <c r="X108" s="51" t="s">
        <v>22</v>
      </c>
      <c r="Y108" s="708">
        <f>COUNTIF(D3:D98,D100)-1</f>
        <v>4</v>
      </c>
      <c r="Z108" s="708"/>
      <c r="AA108" s="708">
        <f>COUNTIF(D3:D98,D101)-1</f>
        <v>4</v>
      </c>
      <c r="AB108" s="708"/>
      <c r="AC108" s="708">
        <f>COUNTIF(D3:D98,D102)</f>
        <v>4</v>
      </c>
      <c r="AD108" s="708"/>
      <c r="AE108" s="699">
        <f>COUNTIF(D3:D98,D103)</f>
        <v>4</v>
      </c>
      <c r="AF108" s="700"/>
      <c r="AG108" s="699">
        <f>COUNTIF(D3:D98,D104)-1</f>
        <v>3</v>
      </c>
      <c r="AH108" s="700"/>
    </row>
    <row r="109" spans="1:37" ht="11.1" customHeight="1" x14ac:dyDescent="0.2">
      <c r="E109" s="51" t="s">
        <v>7</v>
      </c>
      <c r="F109" s="785">
        <f>SUM('８月'!F103:G103,F103)</f>
        <v>3</v>
      </c>
      <c r="G109" s="786"/>
      <c r="H109" s="785">
        <f>SUM('８月'!H103:I103,H103)</f>
        <v>3</v>
      </c>
      <c r="I109" s="787"/>
      <c r="J109" s="785">
        <f>SUM('８月'!J103:K103,J103)</f>
        <v>3</v>
      </c>
      <c r="K109" s="787"/>
      <c r="L109" s="54">
        <f>SUM('８月'!L103,L103)</f>
        <v>3</v>
      </c>
      <c r="M109" s="54">
        <f>SUM('８月'!M103,M103)</f>
        <v>3</v>
      </c>
      <c r="N109" s="54">
        <f>SUM('８月'!N103,N103)</f>
        <v>3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SUM('８月'!F104:G104,F104)</f>
        <v>0</v>
      </c>
      <c r="G110" s="786"/>
      <c r="H110" s="785">
        <f>SUM('８月'!H104:I104,H104)</f>
        <v>0</v>
      </c>
      <c r="I110" s="787"/>
      <c r="J110" s="785">
        <f>SUM('８月'!J104:K104,J104)</f>
        <v>0</v>
      </c>
      <c r="K110" s="787"/>
      <c r="L110" s="54">
        <f>SUM('８月'!L104,L104)</f>
        <v>0</v>
      </c>
      <c r="M110" s="54">
        <f>SUM('８月'!M104,M104)</f>
        <v>0</v>
      </c>
      <c r="N110" s="54">
        <f>SUM('８月'!N104,N104)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91</v>
      </c>
      <c r="G112" s="163">
        <f>H102</f>
        <v>95</v>
      </c>
      <c r="H112" s="163">
        <f>J102</f>
        <v>98</v>
      </c>
      <c r="I112" s="163">
        <f t="shared" ref="I112:K114" si="2">L102</f>
        <v>102</v>
      </c>
      <c r="J112" s="163">
        <f t="shared" si="2"/>
        <v>102</v>
      </c>
      <c r="K112" s="163">
        <f t="shared" si="2"/>
        <v>102</v>
      </c>
      <c r="AF112" s="46"/>
    </row>
    <row r="113" spans="6:17" x14ac:dyDescent="0.2">
      <c r="F113" s="163">
        <f>F103</f>
        <v>2</v>
      </c>
      <c r="G113" s="163">
        <f>H103</f>
        <v>2</v>
      </c>
      <c r="H113" s="163">
        <f>J103</f>
        <v>2</v>
      </c>
      <c r="I113" s="163">
        <f t="shared" si="2"/>
        <v>2</v>
      </c>
      <c r="J113" s="163">
        <f t="shared" si="2"/>
        <v>2</v>
      </c>
      <c r="K113" s="163">
        <f t="shared" si="2"/>
        <v>2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2"/>
        <v>0</v>
      </c>
      <c r="J114" s="163">
        <f t="shared" si="2"/>
        <v>0</v>
      </c>
      <c r="K114" s="163">
        <f t="shared" si="2"/>
        <v>0</v>
      </c>
    </row>
    <row r="124" spans="6:17" x14ac:dyDescent="0.2">
      <c r="Q124" s="126"/>
    </row>
  </sheetData>
  <autoFilter ref="D1:D124" xr:uid="{00000000-0009-0000-0000-000009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K124"/>
  <sheetViews>
    <sheetView topLeftCell="A66" zoomScale="140" zoomScaleNormal="140" workbookViewId="0">
      <selection activeCell="L78" sqref="L78:U78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118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9" t="s">
        <v>9</v>
      </c>
      <c r="D2" s="70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147</v>
      </c>
      <c r="AK2" s="706"/>
    </row>
    <row r="3" spans="1:37" ht="15" customHeight="1" x14ac:dyDescent="0.2">
      <c r="A3" s="332"/>
      <c r="B3" s="332"/>
      <c r="C3" s="583">
        <v>1</v>
      </c>
      <c r="D3" s="584" t="str">
        <f>設定!I8</f>
        <v>水</v>
      </c>
      <c r="E3" s="302" t="s">
        <v>6</v>
      </c>
      <c r="F3" s="129">
        <v>5</v>
      </c>
      <c r="G3" s="130">
        <v>5</v>
      </c>
      <c r="H3" s="130">
        <v>5</v>
      </c>
      <c r="I3" s="130">
        <v>5</v>
      </c>
      <c r="J3" s="130">
        <v>5</v>
      </c>
      <c r="K3" s="131">
        <v>5</v>
      </c>
      <c r="L3" s="816" t="str">
        <f>AK3</f>
        <v>児童朝会【体育】</v>
      </c>
      <c r="M3" s="817"/>
      <c r="N3" s="817"/>
      <c r="O3" s="817"/>
      <c r="P3" s="817"/>
      <c r="Q3" s="817"/>
      <c r="R3" s="817"/>
      <c r="S3" s="817"/>
      <c r="T3" s="817"/>
      <c r="U3" s="81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9"/>
      <c r="AG3" s="303"/>
      <c r="AH3" s="304"/>
      <c r="AI3" s="71"/>
      <c r="AJ3" s="710">
        <v>1</v>
      </c>
      <c r="AK3" s="305" t="s">
        <v>414</v>
      </c>
    </row>
    <row r="4" spans="1:37" ht="15" customHeight="1" x14ac:dyDescent="0.2">
      <c r="A4" s="332">
        <v>1</v>
      </c>
      <c r="B4" s="332"/>
      <c r="C4" s="487"/>
      <c r="D4" s="494"/>
      <c r="E4" s="330" t="s">
        <v>7</v>
      </c>
      <c r="F4" s="132"/>
      <c r="G4" s="133"/>
      <c r="H4" s="133"/>
      <c r="I4" s="133"/>
      <c r="J4" s="133"/>
      <c r="K4" s="134"/>
      <c r="L4" s="775" t="str">
        <f>AK4</f>
        <v>A～D部会　終礼</v>
      </c>
      <c r="M4" s="801"/>
      <c r="N4" s="801"/>
      <c r="O4" s="801"/>
      <c r="P4" s="801"/>
      <c r="Q4" s="801"/>
      <c r="R4" s="801"/>
      <c r="S4" s="801"/>
      <c r="T4" s="801"/>
      <c r="U4" s="777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1"/>
      <c r="AG4" s="595"/>
      <c r="AH4" s="596"/>
      <c r="AI4" s="71"/>
      <c r="AJ4" s="711"/>
      <c r="AK4" s="307" t="s">
        <v>413</v>
      </c>
    </row>
    <row r="5" spans="1:37" ht="15" customHeight="1" x14ac:dyDescent="0.2">
      <c r="A5" s="332"/>
      <c r="B5" s="332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778"/>
      <c r="M5" s="779"/>
      <c r="N5" s="779"/>
      <c r="O5" s="779"/>
      <c r="P5" s="779"/>
      <c r="Q5" s="779"/>
      <c r="R5" s="779"/>
      <c r="S5" s="779"/>
      <c r="T5" s="779"/>
      <c r="U5" s="78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1"/>
      <c r="AG5" s="603"/>
      <c r="AH5" s="604"/>
      <c r="AI5" s="71"/>
      <c r="AJ5" s="712"/>
      <c r="AK5" s="309"/>
    </row>
    <row r="6" spans="1:37" ht="15" customHeight="1" x14ac:dyDescent="0.2">
      <c r="A6" s="332"/>
      <c r="B6" s="332"/>
      <c r="C6" s="487">
        <v>2</v>
      </c>
      <c r="D6" s="494" t="str">
        <f>設定!I11</f>
        <v>木</v>
      </c>
      <c r="E6" s="306" t="s">
        <v>6</v>
      </c>
      <c r="F6" s="294">
        <v>5</v>
      </c>
      <c r="G6" s="135">
        <v>6</v>
      </c>
      <c r="H6" s="135">
        <v>6</v>
      </c>
      <c r="I6" s="135">
        <v>6</v>
      </c>
      <c r="J6" s="135">
        <v>6</v>
      </c>
      <c r="K6" s="281">
        <v>6</v>
      </c>
      <c r="L6" s="669"/>
      <c r="M6" s="670"/>
      <c r="N6" s="670"/>
      <c r="O6" s="670"/>
      <c r="P6" s="670"/>
      <c r="Q6" s="670"/>
      <c r="R6" s="670"/>
      <c r="S6" s="670"/>
      <c r="T6" s="670"/>
      <c r="U6" s="671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/>
    </row>
    <row r="7" spans="1:37" ht="15" customHeight="1" x14ac:dyDescent="0.2">
      <c r="A7" s="332">
        <v>1</v>
      </c>
      <c r="B7" s="332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775"/>
      <c r="M7" s="801"/>
      <c r="N7" s="801"/>
      <c r="O7" s="801"/>
      <c r="P7" s="801"/>
      <c r="Q7" s="801"/>
      <c r="R7" s="801"/>
      <c r="S7" s="801"/>
      <c r="T7" s="801"/>
      <c r="U7" s="777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/>
    </row>
    <row r="8" spans="1:37" ht="15" customHeight="1" x14ac:dyDescent="0.2">
      <c r="A8" s="332"/>
      <c r="B8" s="332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778" t="str">
        <f>AK8</f>
        <v>★学校運営協議会　１０：３０～２校時　授業参観　３校時　懇談</v>
      </c>
      <c r="M8" s="779"/>
      <c r="N8" s="779"/>
      <c r="O8" s="779"/>
      <c r="P8" s="779"/>
      <c r="Q8" s="779"/>
      <c r="R8" s="779"/>
      <c r="S8" s="779"/>
      <c r="T8" s="779"/>
      <c r="U8" s="78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 t="s">
        <v>360</v>
      </c>
    </row>
    <row r="9" spans="1:37" ht="15" customHeight="1" x14ac:dyDescent="0.2">
      <c r="A9" s="332"/>
      <c r="B9" s="332"/>
      <c r="C9" s="487">
        <v>3</v>
      </c>
      <c r="D9" s="494" t="str">
        <f>設定!I14</f>
        <v>金</v>
      </c>
      <c r="E9" s="306" t="s">
        <v>6</v>
      </c>
      <c r="F9" s="294">
        <v>5</v>
      </c>
      <c r="G9" s="135">
        <v>5</v>
      </c>
      <c r="H9" s="135">
        <v>5</v>
      </c>
      <c r="I9" s="135">
        <v>5</v>
      </c>
      <c r="J9" s="135">
        <v>5</v>
      </c>
      <c r="K9" s="281">
        <v>5</v>
      </c>
      <c r="L9" s="669"/>
      <c r="M9" s="670"/>
      <c r="N9" s="670"/>
      <c r="O9" s="670"/>
      <c r="P9" s="670"/>
      <c r="Q9" s="670"/>
      <c r="R9" s="670"/>
      <c r="S9" s="670"/>
      <c r="T9" s="670"/>
      <c r="U9" s="671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/>
    </row>
    <row r="10" spans="1:37" ht="15" customHeight="1" x14ac:dyDescent="0.2">
      <c r="A10" s="332">
        <v>1</v>
      </c>
      <c r="B10" s="332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775"/>
      <c r="M10" s="801"/>
      <c r="N10" s="801"/>
      <c r="O10" s="801"/>
      <c r="P10" s="801"/>
      <c r="Q10" s="801"/>
      <c r="R10" s="801"/>
      <c r="S10" s="801"/>
      <c r="T10" s="801"/>
      <c r="U10" s="777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/>
    </row>
    <row r="11" spans="1:37" ht="15" customHeight="1" x14ac:dyDescent="0.2">
      <c r="A11" s="332"/>
      <c r="B11" s="332"/>
      <c r="C11" s="487"/>
      <c r="D11" s="494"/>
      <c r="E11" s="318" t="s">
        <v>8</v>
      </c>
      <c r="F11" s="294"/>
      <c r="G11" s="135"/>
      <c r="H11" s="135"/>
      <c r="I11" s="135"/>
      <c r="J11" s="135"/>
      <c r="K11" s="281"/>
      <c r="L11" s="778"/>
      <c r="M11" s="779"/>
      <c r="N11" s="779"/>
      <c r="O11" s="779"/>
      <c r="P11" s="779"/>
      <c r="Q11" s="779"/>
      <c r="R11" s="779"/>
      <c r="S11" s="779"/>
      <c r="T11" s="779"/>
      <c r="U11" s="78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/>
    </row>
    <row r="12" spans="1:37" ht="15" customHeight="1" x14ac:dyDescent="0.2">
      <c r="A12" s="332"/>
      <c r="B12" s="332"/>
      <c r="C12" s="605">
        <v>4</v>
      </c>
      <c r="D12" s="606" t="str">
        <f>設定!I17</f>
        <v>土</v>
      </c>
      <c r="E12" s="398" t="s">
        <v>6</v>
      </c>
      <c r="F12" s="391"/>
      <c r="G12" s="392"/>
      <c r="H12" s="392"/>
      <c r="I12" s="392"/>
      <c r="J12" s="392"/>
      <c r="K12" s="393"/>
      <c r="L12" s="808"/>
      <c r="M12" s="667"/>
      <c r="N12" s="667"/>
      <c r="O12" s="667"/>
      <c r="P12" s="667"/>
      <c r="Q12" s="667"/>
      <c r="R12" s="667"/>
      <c r="S12" s="667"/>
      <c r="T12" s="667"/>
      <c r="U12" s="668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1"/>
      <c r="AG12" s="394"/>
      <c r="AH12" s="399"/>
      <c r="AI12" s="71"/>
      <c r="AJ12" s="710">
        <v>4</v>
      </c>
      <c r="AK12" s="136"/>
    </row>
    <row r="13" spans="1:37" ht="15" customHeight="1" x14ac:dyDescent="0.2">
      <c r="A13" s="332"/>
      <c r="B13" s="332"/>
      <c r="C13" s="605"/>
      <c r="D13" s="606"/>
      <c r="E13" s="398" t="s">
        <v>7</v>
      </c>
      <c r="F13" s="391"/>
      <c r="G13" s="392"/>
      <c r="H13" s="392"/>
      <c r="I13" s="392"/>
      <c r="J13" s="392"/>
      <c r="K13" s="393"/>
      <c r="L13" s="798"/>
      <c r="M13" s="799"/>
      <c r="N13" s="799"/>
      <c r="O13" s="799"/>
      <c r="P13" s="799"/>
      <c r="Q13" s="799"/>
      <c r="R13" s="799"/>
      <c r="S13" s="799"/>
      <c r="T13" s="799"/>
      <c r="U13" s="80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1"/>
      <c r="AG13" s="615"/>
      <c r="AH13" s="616"/>
      <c r="AI13" s="71"/>
      <c r="AJ13" s="711"/>
      <c r="AK13" s="128"/>
    </row>
    <row r="14" spans="1:37" ht="15" customHeight="1" x14ac:dyDescent="0.2">
      <c r="A14" s="332"/>
      <c r="B14" s="332"/>
      <c r="C14" s="605"/>
      <c r="D14" s="606"/>
      <c r="E14" s="400" t="s">
        <v>8</v>
      </c>
      <c r="F14" s="391"/>
      <c r="G14" s="392"/>
      <c r="H14" s="392"/>
      <c r="I14" s="392"/>
      <c r="J14" s="392"/>
      <c r="K14" s="393"/>
      <c r="L14" s="802"/>
      <c r="M14" s="803"/>
      <c r="N14" s="803"/>
      <c r="O14" s="803"/>
      <c r="P14" s="803"/>
      <c r="Q14" s="803"/>
      <c r="R14" s="803"/>
      <c r="S14" s="803"/>
      <c r="T14" s="803"/>
      <c r="U14" s="804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1"/>
      <c r="AG14" s="620"/>
      <c r="AH14" s="621"/>
      <c r="AI14" s="71"/>
      <c r="AJ14" s="712"/>
      <c r="AK14" s="312"/>
    </row>
    <row r="15" spans="1:37" ht="15" customHeight="1" x14ac:dyDescent="0.2">
      <c r="A15" s="332"/>
      <c r="B15" s="332"/>
      <c r="C15" s="605">
        <v>5</v>
      </c>
      <c r="D15" s="606" t="str">
        <f>設定!I20</f>
        <v>日</v>
      </c>
      <c r="E15" s="400" t="s">
        <v>6</v>
      </c>
      <c r="F15" s="401"/>
      <c r="G15" s="402"/>
      <c r="H15" s="402"/>
      <c r="I15" s="402"/>
      <c r="J15" s="402"/>
      <c r="K15" s="403"/>
      <c r="L15" s="808"/>
      <c r="M15" s="667"/>
      <c r="N15" s="667"/>
      <c r="O15" s="667"/>
      <c r="P15" s="667"/>
      <c r="Q15" s="667"/>
      <c r="R15" s="667"/>
      <c r="S15" s="667"/>
      <c r="T15" s="667"/>
      <c r="U15" s="668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11"/>
      <c r="AG15" s="394"/>
      <c r="AH15" s="399"/>
      <c r="AI15" s="71"/>
      <c r="AJ15" s="710">
        <v>5</v>
      </c>
      <c r="AK15" s="136"/>
    </row>
    <row r="16" spans="1:37" ht="15" customHeight="1" x14ac:dyDescent="0.2">
      <c r="A16" s="332"/>
      <c r="B16" s="332"/>
      <c r="C16" s="605"/>
      <c r="D16" s="606"/>
      <c r="E16" s="404" t="s">
        <v>7</v>
      </c>
      <c r="F16" s="391"/>
      <c r="G16" s="392"/>
      <c r="H16" s="392"/>
      <c r="I16" s="392"/>
      <c r="J16" s="392"/>
      <c r="K16" s="393"/>
      <c r="L16" s="798"/>
      <c r="M16" s="799"/>
      <c r="N16" s="799"/>
      <c r="O16" s="799"/>
      <c r="P16" s="799"/>
      <c r="Q16" s="799"/>
      <c r="R16" s="799"/>
      <c r="S16" s="799"/>
      <c r="T16" s="799"/>
      <c r="U16" s="80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1"/>
      <c r="AG16" s="615"/>
      <c r="AH16" s="616"/>
      <c r="AI16" s="71"/>
      <c r="AJ16" s="711"/>
      <c r="AK16" s="128"/>
    </row>
    <row r="17" spans="1:37" ht="15" customHeight="1" x14ac:dyDescent="0.2">
      <c r="A17" s="332"/>
      <c r="B17" s="332"/>
      <c r="C17" s="605"/>
      <c r="D17" s="606"/>
      <c r="E17" s="405" t="s">
        <v>8</v>
      </c>
      <c r="F17" s="391"/>
      <c r="G17" s="392"/>
      <c r="H17" s="392"/>
      <c r="I17" s="392"/>
      <c r="J17" s="392"/>
      <c r="K17" s="393"/>
      <c r="L17" s="802"/>
      <c r="M17" s="803"/>
      <c r="N17" s="803"/>
      <c r="O17" s="803"/>
      <c r="P17" s="803"/>
      <c r="Q17" s="803"/>
      <c r="R17" s="803"/>
      <c r="S17" s="803"/>
      <c r="T17" s="803"/>
      <c r="U17" s="804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1"/>
      <c r="AG17" s="620"/>
      <c r="AH17" s="621"/>
      <c r="AI17" s="71"/>
      <c r="AJ17" s="712"/>
      <c r="AK17" s="312"/>
    </row>
    <row r="18" spans="1:37" ht="15" customHeight="1" x14ac:dyDescent="0.2">
      <c r="A18" s="332"/>
      <c r="B18" s="332"/>
      <c r="C18" s="487">
        <v>6</v>
      </c>
      <c r="D18" s="494" t="str">
        <f>設定!I23</f>
        <v>月</v>
      </c>
      <c r="E18" s="306" t="s">
        <v>6</v>
      </c>
      <c r="F18" s="294">
        <v>5</v>
      </c>
      <c r="G18" s="135">
        <v>5</v>
      </c>
      <c r="H18" s="135">
        <v>6</v>
      </c>
      <c r="I18" s="135">
        <v>6</v>
      </c>
      <c r="J18" s="135">
        <v>6</v>
      </c>
      <c r="K18" s="281">
        <v>6</v>
      </c>
      <c r="L18" s="669"/>
      <c r="M18" s="670"/>
      <c r="N18" s="670"/>
      <c r="O18" s="670"/>
      <c r="P18" s="670"/>
      <c r="Q18" s="670"/>
      <c r="R18" s="670"/>
      <c r="S18" s="670"/>
      <c r="T18" s="670"/>
      <c r="U18" s="671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1"/>
      <c r="AG18" s="310"/>
      <c r="AH18" s="311"/>
      <c r="AI18" s="71"/>
      <c r="AJ18" s="710">
        <v>6</v>
      </c>
      <c r="AK18" s="136"/>
    </row>
    <row r="19" spans="1:37" ht="15" customHeight="1" x14ac:dyDescent="0.2">
      <c r="A19" s="332">
        <v>1</v>
      </c>
      <c r="B19" s="332"/>
      <c r="C19" s="487"/>
      <c r="D19" s="494"/>
      <c r="E19" s="330" t="s">
        <v>7</v>
      </c>
      <c r="F19" s="294"/>
      <c r="G19" s="135"/>
      <c r="H19" s="135"/>
      <c r="I19" s="135"/>
      <c r="J19" s="135"/>
      <c r="K19" s="281"/>
      <c r="L19" s="775"/>
      <c r="M19" s="801"/>
      <c r="N19" s="801"/>
      <c r="O19" s="801"/>
      <c r="P19" s="801"/>
      <c r="Q19" s="801"/>
      <c r="R19" s="801"/>
      <c r="S19" s="801"/>
      <c r="T19" s="801"/>
      <c r="U19" s="777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1"/>
      <c r="AG19" s="595"/>
      <c r="AH19" s="596"/>
      <c r="AI19" s="71"/>
      <c r="AJ19" s="711"/>
      <c r="AK19" s="128"/>
    </row>
    <row r="20" spans="1:37" ht="15" customHeight="1" x14ac:dyDescent="0.2">
      <c r="A20" s="332"/>
      <c r="B20" s="332"/>
      <c r="C20" s="487"/>
      <c r="D20" s="494"/>
      <c r="E20" s="308" t="s">
        <v>8</v>
      </c>
      <c r="F20" s="294"/>
      <c r="G20" s="135"/>
      <c r="H20" s="135"/>
      <c r="I20" s="135"/>
      <c r="J20" s="135"/>
      <c r="K20" s="281"/>
      <c r="L20" s="778"/>
      <c r="M20" s="779"/>
      <c r="N20" s="779"/>
      <c r="O20" s="779"/>
      <c r="P20" s="779"/>
      <c r="Q20" s="779"/>
      <c r="R20" s="779"/>
      <c r="S20" s="779"/>
      <c r="T20" s="779"/>
      <c r="U20" s="78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1"/>
      <c r="AG20" s="603"/>
      <c r="AH20" s="604"/>
      <c r="AI20" s="71"/>
      <c r="AJ20" s="712"/>
      <c r="AK20" s="312"/>
    </row>
    <row r="21" spans="1:37" ht="15" customHeight="1" x14ac:dyDescent="0.2">
      <c r="A21" s="332"/>
      <c r="B21" s="332"/>
      <c r="C21" s="487">
        <v>7</v>
      </c>
      <c r="D21" s="494" t="str">
        <f>設定!I26</f>
        <v>火</v>
      </c>
      <c r="E21" s="306" t="s">
        <v>6</v>
      </c>
      <c r="F21" s="294">
        <v>5</v>
      </c>
      <c r="G21" s="135">
        <v>5</v>
      </c>
      <c r="H21" s="135">
        <v>5</v>
      </c>
      <c r="I21" s="135">
        <v>6</v>
      </c>
      <c r="J21" s="135">
        <v>6</v>
      </c>
      <c r="K21" s="281">
        <v>6</v>
      </c>
      <c r="L21" s="669" t="str">
        <f>AK21</f>
        <v>学級の日【生活・人権目標】</v>
      </c>
      <c r="M21" s="670"/>
      <c r="N21" s="670"/>
      <c r="O21" s="670"/>
      <c r="P21" s="670"/>
      <c r="Q21" s="670"/>
      <c r="R21" s="670"/>
      <c r="S21" s="670"/>
      <c r="T21" s="670"/>
      <c r="U21" s="671"/>
      <c r="V21" s="590" t="s">
        <v>387</v>
      </c>
      <c r="W21" s="590"/>
      <c r="X21" s="590"/>
      <c r="Y21" s="590"/>
      <c r="Z21" s="590"/>
      <c r="AA21" s="590"/>
      <c r="AB21" s="590"/>
      <c r="AC21" s="590"/>
      <c r="AD21" s="590"/>
      <c r="AE21" s="590"/>
      <c r="AF21" s="591"/>
      <c r="AG21" s="310"/>
      <c r="AH21" s="311"/>
      <c r="AI21" s="71"/>
      <c r="AJ21" s="710">
        <v>7</v>
      </c>
      <c r="AK21" s="136" t="s">
        <v>275</v>
      </c>
    </row>
    <row r="22" spans="1:37" ht="15" customHeight="1" x14ac:dyDescent="0.2">
      <c r="A22" s="332">
        <v>1</v>
      </c>
      <c r="B22" s="332"/>
      <c r="C22" s="487"/>
      <c r="D22" s="494"/>
      <c r="E22" s="330" t="s">
        <v>7</v>
      </c>
      <c r="F22" s="294"/>
      <c r="G22" s="135"/>
      <c r="H22" s="135"/>
      <c r="I22" s="135"/>
      <c r="J22" s="135"/>
      <c r="K22" s="281"/>
      <c r="L22" s="775" t="str">
        <f>AK22</f>
        <v>不登校実務者会議（後期）</v>
      </c>
      <c r="M22" s="801"/>
      <c r="N22" s="801"/>
      <c r="O22" s="801"/>
      <c r="P22" s="801"/>
      <c r="Q22" s="801"/>
      <c r="R22" s="801"/>
      <c r="S22" s="801"/>
      <c r="T22" s="801"/>
      <c r="U22" s="777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1"/>
      <c r="AG22" s="595"/>
      <c r="AH22" s="596"/>
      <c r="AI22" s="71"/>
      <c r="AJ22" s="711"/>
      <c r="AK22" s="128" t="s">
        <v>281</v>
      </c>
    </row>
    <row r="23" spans="1:37" ht="15" customHeight="1" x14ac:dyDescent="0.2">
      <c r="A23" s="332"/>
      <c r="B23" s="332"/>
      <c r="C23" s="487"/>
      <c r="D23" s="494"/>
      <c r="E23" s="308" t="s">
        <v>8</v>
      </c>
      <c r="F23" s="294"/>
      <c r="G23" s="135"/>
      <c r="H23" s="135"/>
      <c r="I23" s="135"/>
      <c r="J23" s="135"/>
      <c r="K23" s="281"/>
      <c r="L23" s="778"/>
      <c r="M23" s="779"/>
      <c r="N23" s="779"/>
      <c r="O23" s="779"/>
      <c r="P23" s="779"/>
      <c r="Q23" s="779"/>
      <c r="R23" s="779"/>
      <c r="S23" s="779"/>
      <c r="T23" s="779"/>
      <c r="U23" s="78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1"/>
      <c r="AG23" s="603"/>
      <c r="AH23" s="604"/>
      <c r="AI23" s="71"/>
      <c r="AJ23" s="712"/>
      <c r="AK23" s="312"/>
    </row>
    <row r="24" spans="1:37" ht="15" customHeight="1" x14ac:dyDescent="0.2">
      <c r="A24" s="332"/>
      <c r="B24" s="332"/>
      <c r="C24" s="487">
        <v>8</v>
      </c>
      <c r="D24" s="494" t="str">
        <f>設定!I29</f>
        <v>水</v>
      </c>
      <c r="E24" s="306" t="s">
        <v>6</v>
      </c>
      <c r="F24" s="294">
        <v>5</v>
      </c>
      <c r="G24" s="135">
        <v>5</v>
      </c>
      <c r="H24" s="135">
        <v>5</v>
      </c>
      <c r="I24" s="135">
        <v>5</v>
      </c>
      <c r="J24" s="135">
        <v>5</v>
      </c>
      <c r="K24" s="281">
        <v>5</v>
      </c>
      <c r="L24" s="669"/>
      <c r="M24" s="670"/>
      <c r="N24" s="670"/>
      <c r="O24" s="670"/>
      <c r="P24" s="670"/>
      <c r="Q24" s="670"/>
      <c r="R24" s="670"/>
      <c r="S24" s="670"/>
      <c r="T24" s="670"/>
      <c r="U24" s="671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0"/>
      <c r="AH24" s="311"/>
      <c r="AI24" s="71"/>
      <c r="AJ24" s="710">
        <v>8</v>
      </c>
      <c r="AK24" s="136"/>
    </row>
    <row r="25" spans="1:37" ht="15" customHeight="1" x14ac:dyDescent="0.2">
      <c r="A25" s="332">
        <v>1</v>
      </c>
      <c r="B25" s="332"/>
      <c r="C25" s="487"/>
      <c r="D25" s="494"/>
      <c r="E25" s="330" t="s">
        <v>7</v>
      </c>
      <c r="F25" s="294"/>
      <c r="G25" s="135"/>
      <c r="H25" s="135"/>
      <c r="I25" s="135"/>
      <c r="J25" s="135"/>
      <c r="K25" s="281"/>
      <c r="L25" s="775"/>
      <c r="M25" s="801"/>
      <c r="N25" s="801"/>
      <c r="O25" s="801"/>
      <c r="P25" s="801"/>
      <c r="Q25" s="801"/>
      <c r="R25" s="801"/>
      <c r="S25" s="801"/>
      <c r="T25" s="801"/>
      <c r="U25" s="777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/>
      <c r="AH25" s="596"/>
      <c r="AI25" s="71"/>
      <c r="AJ25" s="711"/>
      <c r="AK25" s="128"/>
    </row>
    <row r="26" spans="1:37" ht="15" customHeight="1" x14ac:dyDescent="0.2">
      <c r="A26" s="332"/>
      <c r="B26" s="332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778"/>
      <c r="M26" s="779"/>
      <c r="N26" s="779"/>
      <c r="O26" s="779"/>
      <c r="P26" s="779"/>
      <c r="Q26" s="779"/>
      <c r="R26" s="779"/>
      <c r="S26" s="779"/>
      <c r="T26" s="779"/>
      <c r="U26" s="78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設定!I32</f>
        <v>木</v>
      </c>
      <c r="E27" s="306" t="s">
        <v>6</v>
      </c>
      <c r="F27" s="294">
        <v>5</v>
      </c>
      <c r="G27" s="135">
        <v>6</v>
      </c>
      <c r="H27" s="135">
        <v>6</v>
      </c>
      <c r="I27" s="135">
        <v>6</v>
      </c>
      <c r="J27" s="135">
        <v>6</v>
      </c>
      <c r="K27" s="281">
        <v>6</v>
      </c>
      <c r="L27" s="669"/>
      <c r="M27" s="670"/>
      <c r="N27" s="670"/>
      <c r="O27" s="670"/>
      <c r="P27" s="670"/>
      <c r="Q27" s="670"/>
      <c r="R27" s="670"/>
      <c r="S27" s="670"/>
      <c r="T27" s="670"/>
      <c r="U27" s="671"/>
      <c r="V27" s="590" t="s">
        <v>456</v>
      </c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/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775"/>
      <c r="M28" s="801"/>
      <c r="N28" s="801"/>
      <c r="O28" s="801"/>
      <c r="P28" s="801"/>
      <c r="Q28" s="801"/>
      <c r="R28" s="801"/>
      <c r="S28" s="801"/>
      <c r="T28" s="801"/>
      <c r="U28" s="777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778"/>
      <c r="M29" s="779"/>
      <c r="N29" s="779"/>
      <c r="O29" s="779"/>
      <c r="P29" s="779"/>
      <c r="Q29" s="779"/>
      <c r="R29" s="779"/>
      <c r="S29" s="779"/>
      <c r="T29" s="779"/>
      <c r="U29" s="78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487">
        <v>10</v>
      </c>
      <c r="D30" s="494" t="str">
        <f>設定!I35</f>
        <v>金</v>
      </c>
      <c r="E30" s="306" t="s">
        <v>6</v>
      </c>
      <c r="F30" s="294">
        <v>5</v>
      </c>
      <c r="G30" s="135">
        <v>5</v>
      </c>
      <c r="H30" s="135">
        <v>5</v>
      </c>
      <c r="I30" s="135">
        <v>5</v>
      </c>
      <c r="J30" s="135">
        <v>5</v>
      </c>
      <c r="K30" s="281">
        <v>5</v>
      </c>
      <c r="L30" s="669"/>
      <c r="M30" s="670"/>
      <c r="N30" s="670"/>
      <c r="O30" s="670"/>
      <c r="P30" s="670"/>
      <c r="Q30" s="670"/>
      <c r="R30" s="670"/>
      <c r="S30" s="670"/>
      <c r="T30" s="670"/>
      <c r="U30" s="671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/>
    </row>
    <row r="31" spans="1:37" ht="15" customHeight="1" x14ac:dyDescent="0.2">
      <c r="A31" s="332">
        <v>1</v>
      </c>
      <c r="B31" s="332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775"/>
      <c r="M31" s="801"/>
      <c r="N31" s="801"/>
      <c r="O31" s="801"/>
      <c r="P31" s="801"/>
      <c r="Q31" s="801"/>
      <c r="R31" s="801"/>
      <c r="S31" s="801"/>
      <c r="T31" s="801"/>
      <c r="U31" s="777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/>
    </row>
    <row r="32" spans="1:37" ht="15" customHeight="1" x14ac:dyDescent="0.2">
      <c r="A32" s="332"/>
      <c r="B32" s="332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778"/>
      <c r="M32" s="779"/>
      <c r="N32" s="779"/>
      <c r="O32" s="779"/>
      <c r="P32" s="779"/>
      <c r="Q32" s="779"/>
      <c r="R32" s="779"/>
      <c r="S32" s="779"/>
      <c r="T32" s="779"/>
      <c r="U32" s="78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2"/>
      <c r="B33" s="332"/>
      <c r="C33" s="605">
        <v>11</v>
      </c>
      <c r="D33" s="606" t="str">
        <f>設定!I38</f>
        <v>土</v>
      </c>
      <c r="E33" s="398" t="s">
        <v>6</v>
      </c>
      <c r="F33" s="391"/>
      <c r="G33" s="392"/>
      <c r="H33" s="392"/>
      <c r="I33" s="392"/>
      <c r="J33" s="392"/>
      <c r="K33" s="393"/>
      <c r="L33" s="808"/>
      <c r="M33" s="667"/>
      <c r="N33" s="667"/>
      <c r="O33" s="667"/>
      <c r="P33" s="667"/>
      <c r="Q33" s="667"/>
      <c r="R33" s="667"/>
      <c r="S33" s="667"/>
      <c r="T33" s="667"/>
      <c r="U33" s="668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1"/>
      <c r="AG33" s="394"/>
      <c r="AH33" s="399"/>
      <c r="AI33" s="71"/>
      <c r="AJ33" s="710">
        <v>11</v>
      </c>
      <c r="AK33" s="136"/>
    </row>
    <row r="34" spans="1:37" ht="15" customHeight="1" x14ac:dyDescent="0.2">
      <c r="A34" s="332"/>
      <c r="B34" s="332"/>
      <c r="C34" s="605"/>
      <c r="D34" s="606"/>
      <c r="E34" s="404" t="s">
        <v>7</v>
      </c>
      <c r="F34" s="391"/>
      <c r="G34" s="392"/>
      <c r="H34" s="392"/>
      <c r="I34" s="392"/>
      <c r="J34" s="392"/>
      <c r="K34" s="393"/>
      <c r="L34" s="798"/>
      <c r="M34" s="799"/>
      <c r="N34" s="799"/>
      <c r="O34" s="799"/>
      <c r="P34" s="799"/>
      <c r="Q34" s="799"/>
      <c r="R34" s="799"/>
      <c r="S34" s="799"/>
      <c r="T34" s="799"/>
      <c r="U34" s="80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1"/>
      <c r="AG34" s="615"/>
      <c r="AH34" s="616"/>
      <c r="AI34" s="71"/>
      <c r="AJ34" s="711"/>
      <c r="AK34" s="128"/>
    </row>
    <row r="35" spans="1:37" ht="15" customHeight="1" x14ac:dyDescent="0.2">
      <c r="A35" s="332"/>
      <c r="B35" s="332"/>
      <c r="C35" s="605"/>
      <c r="D35" s="606"/>
      <c r="E35" s="405" t="s">
        <v>8</v>
      </c>
      <c r="F35" s="391"/>
      <c r="G35" s="392"/>
      <c r="H35" s="392"/>
      <c r="I35" s="392"/>
      <c r="J35" s="392"/>
      <c r="K35" s="393"/>
      <c r="L35" s="802"/>
      <c r="M35" s="803"/>
      <c r="N35" s="803"/>
      <c r="O35" s="803"/>
      <c r="P35" s="803"/>
      <c r="Q35" s="803"/>
      <c r="R35" s="803"/>
      <c r="S35" s="803"/>
      <c r="T35" s="803"/>
      <c r="U35" s="804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1"/>
      <c r="AG35" s="620"/>
      <c r="AH35" s="621"/>
      <c r="AI35" s="71"/>
      <c r="AJ35" s="712"/>
      <c r="AK35" s="312"/>
    </row>
    <row r="36" spans="1:37" ht="15" customHeight="1" x14ac:dyDescent="0.2">
      <c r="A36" s="332"/>
      <c r="B36" s="332"/>
      <c r="C36" s="605">
        <v>12</v>
      </c>
      <c r="D36" s="606" t="str">
        <f>設定!I41</f>
        <v>日</v>
      </c>
      <c r="E36" s="398" t="s">
        <v>6</v>
      </c>
      <c r="F36" s="391"/>
      <c r="G36" s="392"/>
      <c r="H36" s="392"/>
      <c r="I36" s="392"/>
      <c r="J36" s="392"/>
      <c r="K36" s="393"/>
      <c r="L36" s="808"/>
      <c r="M36" s="667"/>
      <c r="N36" s="667"/>
      <c r="O36" s="667"/>
      <c r="P36" s="667"/>
      <c r="Q36" s="667"/>
      <c r="R36" s="667"/>
      <c r="S36" s="667"/>
      <c r="T36" s="667"/>
      <c r="U36" s="668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1"/>
      <c r="AG36" s="394"/>
      <c r="AH36" s="399"/>
      <c r="AI36" s="71"/>
      <c r="AJ36" s="710">
        <v>12</v>
      </c>
      <c r="AK36" s="136"/>
    </row>
    <row r="37" spans="1:37" ht="15" customHeight="1" x14ac:dyDescent="0.2">
      <c r="A37" s="332"/>
      <c r="B37" s="332"/>
      <c r="C37" s="605"/>
      <c r="D37" s="606"/>
      <c r="E37" s="404" t="s">
        <v>7</v>
      </c>
      <c r="F37" s="391"/>
      <c r="G37" s="392"/>
      <c r="H37" s="392"/>
      <c r="I37" s="392"/>
      <c r="J37" s="392"/>
      <c r="K37" s="393"/>
      <c r="L37" s="798"/>
      <c r="M37" s="799"/>
      <c r="N37" s="799"/>
      <c r="O37" s="799"/>
      <c r="P37" s="799"/>
      <c r="Q37" s="799"/>
      <c r="R37" s="799"/>
      <c r="S37" s="799"/>
      <c r="T37" s="799"/>
      <c r="U37" s="80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1"/>
      <c r="AG37" s="615"/>
      <c r="AH37" s="616"/>
      <c r="AI37" s="71"/>
      <c r="AJ37" s="711"/>
      <c r="AK37" s="128"/>
    </row>
    <row r="38" spans="1:37" ht="15" customHeight="1" x14ac:dyDescent="0.2">
      <c r="A38" s="332"/>
      <c r="B38" s="332"/>
      <c r="C38" s="605"/>
      <c r="D38" s="606"/>
      <c r="E38" s="405" t="s">
        <v>8</v>
      </c>
      <c r="F38" s="391"/>
      <c r="G38" s="392"/>
      <c r="H38" s="392"/>
      <c r="I38" s="392"/>
      <c r="J38" s="392"/>
      <c r="K38" s="393"/>
      <c r="L38" s="802"/>
      <c r="M38" s="803"/>
      <c r="N38" s="803"/>
      <c r="O38" s="803"/>
      <c r="P38" s="803"/>
      <c r="Q38" s="803"/>
      <c r="R38" s="803"/>
      <c r="S38" s="803"/>
      <c r="T38" s="803"/>
      <c r="U38" s="804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1"/>
      <c r="AG38" s="620"/>
      <c r="AH38" s="621"/>
      <c r="AI38" s="71"/>
      <c r="AJ38" s="712"/>
      <c r="AK38" s="312"/>
    </row>
    <row r="39" spans="1:37" ht="15" customHeight="1" x14ac:dyDescent="0.2">
      <c r="A39" s="332"/>
      <c r="B39" s="332"/>
      <c r="C39" s="605">
        <v>13</v>
      </c>
      <c r="D39" s="606" t="str">
        <f>設定!I44</f>
        <v>月</v>
      </c>
      <c r="E39" s="398" t="s">
        <v>6</v>
      </c>
      <c r="F39" s="391"/>
      <c r="G39" s="392"/>
      <c r="H39" s="392"/>
      <c r="I39" s="392"/>
      <c r="J39" s="392"/>
      <c r="K39" s="393"/>
      <c r="L39" s="808" t="str">
        <f>AK39</f>
        <v>スポーツの日</v>
      </c>
      <c r="M39" s="667"/>
      <c r="N39" s="667"/>
      <c r="O39" s="667"/>
      <c r="P39" s="667"/>
      <c r="Q39" s="667"/>
      <c r="R39" s="667"/>
      <c r="S39" s="667"/>
      <c r="T39" s="667"/>
      <c r="U39" s="668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1"/>
      <c r="AG39" s="394"/>
      <c r="AH39" s="399"/>
      <c r="AI39" s="71"/>
      <c r="AJ39" s="710">
        <v>13</v>
      </c>
      <c r="AK39" s="136" t="s">
        <v>202</v>
      </c>
    </row>
    <row r="40" spans="1:37" ht="15" customHeight="1" x14ac:dyDescent="0.2">
      <c r="A40" s="332"/>
      <c r="B40" s="332"/>
      <c r="C40" s="605"/>
      <c r="D40" s="606"/>
      <c r="E40" s="404" t="s">
        <v>7</v>
      </c>
      <c r="F40" s="391"/>
      <c r="G40" s="392"/>
      <c r="H40" s="392"/>
      <c r="I40" s="392"/>
      <c r="J40" s="392"/>
      <c r="K40" s="393"/>
      <c r="L40" s="798"/>
      <c r="M40" s="799"/>
      <c r="N40" s="799"/>
      <c r="O40" s="799"/>
      <c r="P40" s="799"/>
      <c r="Q40" s="799"/>
      <c r="R40" s="799"/>
      <c r="S40" s="799"/>
      <c r="T40" s="799"/>
      <c r="U40" s="80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1"/>
      <c r="AG40" s="615"/>
      <c r="AH40" s="616"/>
      <c r="AI40" s="71"/>
      <c r="AJ40" s="711"/>
      <c r="AK40" s="128"/>
    </row>
    <row r="41" spans="1:37" ht="15" customHeight="1" x14ac:dyDescent="0.2">
      <c r="A41" s="332"/>
      <c r="B41" s="332"/>
      <c r="C41" s="605"/>
      <c r="D41" s="606"/>
      <c r="E41" s="405" t="s">
        <v>8</v>
      </c>
      <c r="F41" s="391"/>
      <c r="G41" s="392"/>
      <c r="H41" s="392"/>
      <c r="I41" s="392"/>
      <c r="J41" s="392"/>
      <c r="K41" s="393"/>
      <c r="L41" s="802"/>
      <c r="M41" s="803"/>
      <c r="N41" s="803"/>
      <c r="O41" s="803"/>
      <c r="P41" s="803"/>
      <c r="Q41" s="803"/>
      <c r="R41" s="803"/>
      <c r="S41" s="803"/>
      <c r="T41" s="803"/>
      <c r="U41" s="804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1"/>
      <c r="AG41" s="620"/>
      <c r="AH41" s="621"/>
      <c r="AI41" s="71"/>
      <c r="AJ41" s="712"/>
      <c r="AK41" s="312"/>
    </row>
    <row r="42" spans="1:37" ht="15" customHeight="1" x14ac:dyDescent="0.2">
      <c r="A42" s="332"/>
      <c r="B42" s="332"/>
      <c r="C42" s="487">
        <v>14</v>
      </c>
      <c r="D42" s="494" t="str">
        <f>設定!I47</f>
        <v>火</v>
      </c>
      <c r="E42" s="306" t="s">
        <v>6</v>
      </c>
      <c r="F42" s="294">
        <v>5</v>
      </c>
      <c r="G42" s="135">
        <v>5</v>
      </c>
      <c r="H42" s="135">
        <v>5</v>
      </c>
      <c r="I42" s="135">
        <v>6</v>
      </c>
      <c r="J42" s="135">
        <v>6</v>
      </c>
      <c r="K42" s="281">
        <v>6</v>
      </c>
      <c r="L42" s="669" t="str">
        <f>AK42</f>
        <v>学級の日【運動会に向けて】</v>
      </c>
      <c r="M42" s="670"/>
      <c r="N42" s="670"/>
      <c r="O42" s="670"/>
      <c r="P42" s="670"/>
      <c r="Q42" s="670"/>
      <c r="R42" s="670"/>
      <c r="S42" s="670"/>
      <c r="T42" s="670"/>
      <c r="U42" s="671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 t="s">
        <v>371</v>
      </c>
    </row>
    <row r="43" spans="1:37" ht="15" customHeight="1" x14ac:dyDescent="0.2">
      <c r="A43" s="332">
        <v>1</v>
      </c>
      <c r="B43" s="332"/>
      <c r="C43" s="487"/>
      <c r="D43" s="494"/>
      <c r="E43" s="330" t="s">
        <v>7</v>
      </c>
      <c r="F43" s="294"/>
      <c r="G43" s="135"/>
      <c r="H43" s="135"/>
      <c r="I43" s="135"/>
      <c r="J43" s="135"/>
      <c r="K43" s="281"/>
      <c r="L43" s="775"/>
      <c r="M43" s="801"/>
      <c r="N43" s="801"/>
      <c r="O43" s="801"/>
      <c r="P43" s="801"/>
      <c r="Q43" s="801"/>
      <c r="R43" s="801"/>
      <c r="S43" s="801"/>
      <c r="T43" s="801"/>
      <c r="U43" s="777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/>
    </row>
    <row r="44" spans="1:37" ht="15" customHeight="1" x14ac:dyDescent="0.2">
      <c r="A44" s="332"/>
      <c r="B44" s="332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778"/>
      <c r="M44" s="779"/>
      <c r="N44" s="779"/>
      <c r="O44" s="779"/>
      <c r="P44" s="779"/>
      <c r="Q44" s="779"/>
      <c r="R44" s="779"/>
      <c r="S44" s="779"/>
      <c r="T44" s="779"/>
      <c r="U44" s="78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</row>
    <row r="45" spans="1:37" ht="15" customHeight="1" x14ac:dyDescent="0.2">
      <c r="A45" s="332"/>
      <c r="B45" s="332"/>
      <c r="C45" s="487">
        <v>15</v>
      </c>
      <c r="D45" s="494" t="str">
        <f>設定!I50</f>
        <v>水</v>
      </c>
      <c r="E45" s="306" t="s">
        <v>6</v>
      </c>
      <c r="F45" s="294">
        <v>5</v>
      </c>
      <c r="G45" s="135">
        <v>5</v>
      </c>
      <c r="H45" s="135">
        <v>5</v>
      </c>
      <c r="I45" s="135">
        <v>5</v>
      </c>
      <c r="J45" s="135">
        <v>5</v>
      </c>
      <c r="K45" s="281">
        <v>5</v>
      </c>
      <c r="L45" s="669" t="str">
        <f>AK45</f>
        <v>委員会活動（６校時）</v>
      </c>
      <c r="M45" s="670"/>
      <c r="N45" s="670"/>
      <c r="O45" s="670"/>
      <c r="P45" s="670"/>
      <c r="Q45" s="670"/>
      <c r="R45" s="670"/>
      <c r="S45" s="670"/>
      <c r="T45" s="670"/>
      <c r="U45" s="671"/>
      <c r="V45" s="590" t="s">
        <v>457</v>
      </c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 t="s">
        <v>425</v>
      </c>
    </row>
    <row r="46" spans="1:37" ht="15" customHeight="1" x14ac:dyDescent="0.2">
      <c r="A46" s="332">
        <v>1</v>
      </c>
      <c r="B46" s="332"/>
      <c r="C46" s="487"/>
      <c r="D46" s="494"/>
      <c r="E46" s="330" t="s">
        <v>7</v>
      </c>
      <c r="F46" s="294"/>
      <c r="G46" s="135"/>
      <c r="H46" s="135"/>
      <c r="I46" s="135"/>
      <c r="J46" s="135"/>
      <c r="K46" s="281"/>
      <c r="L46" s="775"/>
      <c r="M46" s="801"/>
      <c r="N46" s="801"/>
      <c r="O46" s="801"/>
      <c r="P46" s="801"/>
      <c r="Q46" s="801"/>
      <c r="R46" s="801"/>
      <c r="S46" s="801"/>
      <c r="T46" s="801"/>
      <c r="U46" s="777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/>
    </row>
    <row r="47" spans="1:37" ht="15" customHeight="1" x14ac:dyDescent="0.2">
      <c r="A47" s="332"/>
      <c r="B47" s="332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778"/>
      <c r="M47" s="779"/>
      <c r="N47" s="779"/>
      <c r="O47" s="779"/>
      <c r="P47" s="779"/>
      <c r="Q47" s="779"/>
      <c r="R47" s="779"/>
      <c r="S47" s="779"/>
      <c r="T47" s="779"/>
      <c r="U47" s="78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設定!I53</f>
        <v>木</v>
      </c>
      <c r="E48" s="306" t="s">
        <v>6</v>
      </c>
      <c r="F48" s="294">
        <v>5</v>
      </c>
      <c r="G48" s="135">
        <v>5</v>
      </c>
      <c r="H48" s="135">
        <v>5</v>
      </c>
      <c r="I48" s="135">
        <v>5</v>
      </c>
      <c r="J48" s="135">
        <v>5</v>
      </c>
      <c r="K48" s="281">
        <v>5</v>
      </c>
      <c r="L48" s="669" t="str">
        <f>AK48</f>
        <v>運動会リハーサル</v>
      </c>
      <c r="M48" s="670"/>
      <c r="N48" s="670"/>
      <c r="O48" s="670"/>
      <c r="P48" s="670"/>
      <c r="Q48" s="670"/>
      <c r="R48" s="670"/>
      <c r="S48" s="670"/>
      <c r="T48" s="670"/>
      <c r="U48" s="671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 t="s">
        <v>295</v>
      </c>
    </row>
    <row r="49" spans="1:37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775"/>
      <c r="M49" s="801"/>
      <c r="N49" s="801"/>
      <c r="O49" s="801"/>
      <c r="P49" s="801"/>
      <c r="Q49" s="801"/>
      <c r="R49" s="801"/>
      <c r="S49" s="801"/>
      <c r="T49" s="801"/>
      <c r="U49" s="777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778"/>
      <c r="M50" s="779"/>
      <c r="N50" s="779"/>
      <c r="O50" s="779"/>
      <c r="P50" s="779"/>
      <c r="Q50" s="779"/>
      <c r="R50" s="779"/>
      <c r="S50" s="779"/>
      <c r="T50" s="779"/>
      <c r="U50" s="78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2"/>
      <c r="B51" s="332"/>
      <c r="C51" s="487">
        <v>17</v>
      </c>
      <c r="D51" s="494" t="str">
        <f>設定!I56</f>
        <v>金</v>
      </c>
      <c r="E51" s="306" t="s">
        <v>6</v>
      </c>
      <c r="F51" s="294">
        <v>4</v>
      </c>
      <c r="G51" s="135">
        <v>4</v>
      </c>
      <c r="H51" s="135">
        <v>4</v>
      </c>
      <c r="I51" s="135">
        <v>4</v>
      </c>
      <c r="J51" s="135">
        <v>4</v>
      </c>
      <c r="K51" s="281">
        <v>4</v>
      </c>
      <c r="L51" s="669"/>
      <c r="M51" s="670"/>
      <c r="N51" s="670"/>
      <c r="O51" s="670"/>
      <c r="P51" s="670"/>
      <c r="Q51" s="670"/>
      <c r="R51" s="670"/>
      <c r="S51" s="670"/>
      <c r="T51" s="670"/>
      <c r="U51" s="671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/>
    </row>
    <row r="52" spans="1:37" ht="15" customHeight="1" x14ac:dyDescent="0.2">
      <c r="A52" s="332">
        <v>1</v>
      </c>
      <c r="B52" s="332"/>
      <c r="C52" s="487"/>
      <c r="D52" s="494"/>
      <c r="E52" s="330" t="s">
        <v>7</v>
      </c>
      <c r="F52" s="294">
        <v>1</v>
      </c>
      <c r="G52" s="135">
        <v>1</v>
      </c>
      <c r="H52" s="135">
        <v>1</v>
      </c>
      <c r="I52" s="135">
        <v>1</v>
      </c>
      <c r="J52" s="135">
        <v>1</v>
      </c>
      <c r="K52" s="281">
        <v>1</v>
      </c>
      <c r="L52" s="775"/>
      <c r="M52" s="801"/>
      <c r="N52" s="801"/>
      <c r="O52" s="801"/>
      <c r="P52" s="801"/>
      <c r="Q52" s="801"/>
      <c r="R52" s="801"/>
      <c r="S52" s="801"/>
      <c r="T52" s="801"/>
      <c r="U52" s="777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 t="s">
        <v>485</v>
      </c>
    </row>
    <row r="53" spans="1:37" ht="15" customHeight="1" thickBot="1" x14ac:dyDescent="0.25">
      <c r="A53" s="332"/>
      <c r="B53" s="332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810"/>
      <c r="M53" s="811"/>
      <c r="N53" s="811"/>
      <c r="O53" s="811"/>
      <c r="P53" s="811"/>
      <c r="Q53" s="811"/>
      <c r="R53" s="811"/>
      <c r="S53" s="811"/>
      <c r="T53" s="811"/>
      <c r="U53" s="812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7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124"/>
      <c r="M55" s="125"/>
      <c r="N55" s="124"/>
      <c r="O55" s="124"/>
      <c r="P55" s="124"/>
      <c r="Q55" s="124"/>
      <c r="R55" s="124"/>
      <c r="S55" s="124"/>
      <c r="T55" s="124"/>
      <c r="U55" s="12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10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813" t="s">
        <v>34</v>
      </c>
      <c r="M56" s="814"/>
      <c r="N56" s="814"/>
      <c r="O56" s="814"/>
      <c r="P56" s="814"/>
      <c r="Q56" s="814"/>
      <c r="R56" s="814"/>
      <c r="S56" s="814"/>
      <c r="T56" s="814"/>
      <c r="U56" s="815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2"/>
      <c r="B57" s="332"/>
      <c r="C57" s="730">
        <v>18</v>
      </c>
      <c r="D57" s="731" t="str">
        <f>設定!I59</f>
        <v>土</v>
      </c>
      <c r="E57" s="411" t="s">
        <v>6</v>
      </c>
      <c r="F57" s="401"/>
      <c r="G57" s="402"/>
      <c r="H57" s="402"/>
      <c r="I57" s="402"/>
      <c r="J57" s="402"/>
      <c r="K57" s="403"/>
      <c r="L57" s="793" t="str">
        <f>AK57</f>
        <v>第３土曜日「おきなわ地域教育の日」</v>
      </c>
      <c r="M57" s="794"/>
      <c r="N57" s="794"/>
      <c r="O57" s="794"/>
      <c r="P57" s="794"/>
      <c r="Q57" s="794"/>
      <c r="R57" s="794"/>
      <c r="S57" s="794"/>
      <c r="T57" s="794"/>
      <c r="U57" s="795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8"/>
      <c r="AG57" s="412"/>
      <c r="AH57" s="399"/>
      <c r="AI57" s="71"/>
      <c r="AJ57" s="710">
        <v>18</v>
      </c>
      <c r="AK57" s="136" t="s">
        <v>430</v>
      </c>
    </row>
    <row r="58" spans="1:37" ht="15" customHeight="1" x14ac:dyDescent="0.2">
      <c r="A58" s="332"/>
      <c r="B58" s="332"/>
      <c r="C58" s="658"/>
      <c r="D58" s="732"/>
      <c r="E58" s="396" t="s">
        <v>7</v>
      </c>
      <c r="F58" s="391"/>
      <c r="G58" s="392"/>
      <c r="H58" s="392"/>
      <c r="I58" s="392"/>
      <c r="J58" s="392"/>
      <c r="K58" s="393"/>
      <c r="L58" s="798"/>
      <c r="M58" s="819"/>
      <c r="N58" s="819"/>
      <c r="O58" s="819"/>
      <c r="P58" s="819"/>
      <c r="Q58" s="819"/>
      <c r="R58" s="819"/>
      <c r="S58" s="819"/>
      <c r="T58" s="819"/>
      <c r="U58" s="80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1"/>
      <c r="AG58" s="615"/>
      <c r="AH58" s="616"/>
      <c r="AI58" s="71"/>
      <c r="AJ58" s="711"/>
      <c r="AK58" s="128"/>
    </row>
    <row r="59" spans="1:37" ht="15" customHeight="1" x14ac:dyDescent="0.2">
      <c r="A59" s="332"/>
      <c r="B59" s="332"/>
      <c r="C59" s="659"/>
      <c r="D59" s="733"/>
      <c r="E59" s="397" t="s">
        <v>8</v>
      </c>
      <c r="F59" s="391"/>
      <c r="G59" s="392"/>
      <c r="H59" s="392"/>
      <c r="I59" s="392"/>
      <c r="J59" s="392"/>
      <c r="K59" s="393"/>
      <c r="L59" s="802"/>
      <c r="M59" s="803"/>
      <c r="N59" s="803"/>
      <c r="O59" s="803"/>
      <c r="P59" s="803"/>
      <c r="Q59" s="803"/>
      <c r="R59" s="803"/>
      <c r="S59" s="803"/>
      <c r="T59" s="803"/>
      <c r="U59" s="804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1"/>
      <c r="AG59" s="620"/>
      <c r="AH59" s="621"/>
      <c r="AI59" s="71"/>
      <c r="AJ59" s="712"/>
      <c r="AK59" s="312"/>
    </row>
    <row r="60" spans="1:37" ht="15" customHeight="1" x14ac:dyDescent="0.2">
      <c r="A60" s="332"/>
      <c r="B60" s="332"/>
      <c r="C60" s="749">
        <v>19</v>
      </c>
      <c r="D60" s="752" t="str">
        <f>設定!I62</f>
        <v>日</v>
      </c>
      <c r="E60" s="439" t="s">
        <v>6</v>
      </c>
      <c r="F60" s="440"/>
      <c r="G60" s="441"/>
      <c r="H60" s="441"/>
      <c r="I60" s="441"/>
      <c r="J60" s="441"/>
      <c r="K60" s="442"/>
      <c r="L60" s="889" t="str">
        <f>AK60</f>
        <v>運動会　※健・安④</v>
      </c>
      <c r="M60" s="890"/>
      <c r="N60" s="890"/>
      <c r="O60" s="890"/>
      <c r="P60" s="890"/>
      <c r="Q60" s="890"/>
      <c r="R60" s="890"/>
      <c r="S60" s="890"/>
      <c r="T60" s="890"/>
      <c r="U60" s="891"/>
      <c r="V60" s="757"/>
      <c r="W60" s="757"/>
      <c r="X60" s="757"/>
      <c r="Y60" s="757"/>
      <c r="Z60" s="757"/>
      <c r="AA60" s="757"/>
      <c r="AB60" s="757"/>
      <c r="AC60" s="757"/>
      <c r="AD60" s="757"/>
      <c r="AE60" s="757"/>
      <c r="AF60" s="758"/>
      <c r="AG60" s="443"/>
      <c r="AH60" s="444"/>
      <c r="AI60" s="71"/>
      <c r="AJ60" s="710">
        <v>19</v>
      </c>
      <c r="AK60" s="136" t="s">
        <v>426</v>
      </c>
    </row>
    <row r="61" spans="1:37" ht="15" customHeight="1" x14ac:dyDescent="0.2">
      <c r="A61" s="332">
        <v>1</v>
      </c>
      <c r="B61" s="332"/>
      <c r="C61" s="750"/>
      <c r="D61" s="752"/>
      <c r="E61" s="445" t="s">
        <v>7</v>
      </c>
      <c r="F61" s="440">
        <v>4</v>
      </c>
      <c r="G61" s="441">
        <v>4</v>
      </c>
      <c r="H61" s="441">
        <v>4</v>
      </c>
      <c r="I61" s="441">
        <v>4</v>
      </c>
      <c r="J61" s="441">
        <v>4</v>
      </c>
      <c r="K61" s="442">
        <v>4</v>
      </c>
      <c r="L61" s="828" t="str">
        <f>AK61</f>
        <v>第３日曜日「家庭の日・ファミリー読書」</v>
      </c>
      <c r="M61" s="892"/>
      <c r="N61" s="892"/>
      <c r="O61" s="892"/>
      <c r="P61" s="892"/>
      <c r="Q61" s="892"/>
      <c r="R61" s="892"/>
      <c r="S61" s="892"/>
      <c r="T61" s="892"/>
      <c r="U61" s="830"/>
      <c r="V61" s="757"/>
      <c r="W61" s="757"/>
      <c r="X61" s="757"/>
      <c r="Y61" s="757"/>
      <c r="Z61" s="757"/>
      <c r="AA61" s="757"/>
      <c r="AB61" s="757"/>
      <c r="AC61" s="757"/>
      <c r="AD61" s="757"/>
      <c r="AE61" s="757"/>
      <c r="AF61" s="758"/>
      <c r="AG61" s="762"/>
      <c r="AH61" s="763"/>
      <c r="AI61" s="71"/>
      <c r="AJ61" s="711"/>
      <c r="AK61" s="128" t="s">
        <v>432</v>
      </c>
    </row>
    <row r="62" spans="1:37" ht="15" customHeight="1" x14ac:dyDescent="0.2">
      <c r="A62" s="332"/>
      <c r="B62" s="332"/>
      <c r="C62" s="751"/>
      <c r="D62" s="753"/>
      <c r="E62" s="446" t="s">
        <v>8</v>
      </c>
      <c r="F62" s="440"/>
      <c r="G62" s="441"/>
      <c r="H62" s="441"/>
      <c r="I62" s="441"/>
      <c r="J62" s="441"/>
      <c r="K62" s="442"/>
      <c r="L62" s="893"/>
      <c r="M62" s="894"/>
      <c r="N62" s="894"/>
      <c r="O62" s="894"/>
      <c r="P62" s="894"/>
      <c r="Q62" s="894"/>
      <c r="R62" s="894"/>
      <c r="S62" s="894"/>
      <c r="T62" s="894"/>
      <c r="U62" s="895"/>
      <c r="V62" s="757"/>
      <c r="W62" s="757"/>
      <c r="X62" s="757"/>
      <c r="Y62" s="757"/>
      <c r="Z62" s="757"/>
      <c r="AA62" s="757"/>
      <c r="AB62" s="757"/>
      <c r="AC62" s="757"/>
      <c r="AD62" s="757"/>
      <c r="AE62" s="757"/>
      <c r="AF62" s="758"/>
      <c r="AG62" s="767"/>
      <c r="AH62" s="768"/>
      <c r="AI62" s="71"/>
      <c r="AJ62" s="712"/>
      <c r="AK62" s="312"/>
    </row>
    <row r="63" spans="1:37" ht="15" customHeight="1" x14ac:dyDescent="0.2">
      <c r="A63" s="332"/>
      <c r="B63" s="332"/>
      <c r="C63" s="657">
        <v>20</v>
      </c>
      <c r="D63" s="732" t="str">
        <f>設定!I65</f>
        <v>月</v>
      </c>
      <c r="E63" s="390" t="s">
        <v>6</v>
      </c>
      <c r="F63" s="391"/>
      <c r="G63" s="392"/>
      <c r="H63" s="392"/>
      <c r="I63" s="392"/>
      <c r="J63" s="392"/>
      <c r="K63" s="393"/>
      <c r="L63" s="808" t="str">
        <f>AK63</f>
        <v>振替休日</v>
      </c>
      <c r="M63" s="667"/>
      <c r="N63" s="667"/>
      <c r="O63" s="667"/>
      <c r="P63" s="667"/>
      <c r="Q63" s="667"/>
      <c r="R63" s="667"/>
      <c r="S63" s="667"/>
      <c r="T63" s="667"/>
      <c r="U63" s="668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1"/>
      <c r="AG63" s="394"/>
      <c r="AH63" s="395"/>
      <c r="AI63" s="71"/>
      <c r="AJ63" s="710">
        <v>20</v>
      </c>
      <c r="AK63" s="136" t="s">
        <v>193</v>
      </c>
    </row>
    <row r="64" spans="1:37" ht="15" customHeight="1" x14ac:dyDescent="0.2">
      <c r="A64" s="332"/>
      <c r="B64" s="332"/>
      <c r="C64" s="658"/>
      <c r="D64" s="732"/>
      <c r="E64" s="396" t="s">
        <v>7</v>
      </c>
      <c r="F64" s="391"/>
      <c r="G64" s="392"/>
      <c r="H64" s="392"/>
      <c r="I64" s="392"/>
      <c r="J64" s="392"/>
      <c r="K64" s="393"/>
      <c r="L64" s="798"/>
      <c r="M64" s="819"/>
      <c r="N64" s="819"/>
      <c r="O64" s="819"/>
      <c r="P64" s="819"/>
      <c r="Q64" s="819"/>
      <c r="R64" s="819"/>
      <c r="S64" s="819"/>
      <c r="T64" s="819"/>
      <c r="U64" s="80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1"/>
      <c r="AG64" s="615"/>
      <c r="AH64" s="616"/>
      <c r="AI64" s="71"/>
      <c r="AJ64" s="711"/>
      <c r="AK64" s="128"/>
    </row>
    <row r="65" spans="1:37" ht="15" customHeight="1" x14ac:dyDescent="0.2">
      <c r="A65" s="332"/>
      <c r="B65" s="332"/>
      <c r="C65" s="659"/>
      <c r="D65" s="733"/>
      <c r="E65" s="397" t="s">
        <v>8</v>
      </c>
      <c r="F65" s="391"/>
      <c r="G65" s="392"/>
      <c r="H65" s="392"/>
      <c r="I65" s="392"/>
      <c r="J65" s="392"/>
      <c r="K65" s="393"/>
      <c r="L65" s="802"/>
      <c r="M65" s="803"/>
      <c r="N65" s="803"/>
      <c r="O65" s="803"/>
      <c r="P65" s="803"/>
      <c r="Q65" s="803"/>
      <c r="R65" s="803"/>
      <c r="S65" s="803"/>
      <c r="T65" s="803"/>
      <c r="U65" s="804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1"/>
      <c r="AG65" s="620"/>
      <c r="AH65" s="621"/>
      <c r="AI65" s="71"/>
      <c r="AJ65" s="712"/>
      <c r="AK65" s="312"/>
    </row>
    <row r="66" spans="1:37" ht="15" customHeight="1" x14ac:dyDescent="0.2">
      <c r="A66" s="332"/>
      <c r="B66" s="332"/>
      <c r="C66" s="663">
        <v>21</v>
      </c>
      <c r="D66" s="739" t="str">
        <f>設定!I68</f>
        <v>火</v>
      </c>
      <c r="E66" s="326" t="s">
        <v>6</v>
      </c>
      <c r="F66" s="294">
        <v>5</v>
      </c>
      <c r="G66" s="135">
        <v>5</v>
      </c>
      <c r="H66" s="135">
        <v>5</v>
      </c>
      <c r="I66" s="135">
        <v>6</v>
      </c>
      <c r="J66" s="135">
        <v>6</v>
      </c>
      <c r="K66" s="281">
        <v>6</v>
      </c>
      <c r="L66" s="669" t="str">
        <f>AK66</f>
        <v>学級の日【目の愛護について】</v>
      </c>
      <c r="M66" s="670"/>
      <c r="N66" s="670"/>
      <c r="O66" s="670"/>
      <c r="P66" s="670"/>
      <c r="Q66" s="670"/>
      <c r="R66" s="670"/>
      <c r="S66" s="670"/>
      <c r="T66" s="670"/>
      <c r="U66" s="671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1"/>
      <c r="AG66" s="310"/>
      <c r="AH66" s="327"/>
      <c r="AI66" s="71"/>
      <c r="AJ66" s="710">
        <v>21</v>
      </c>
      <c r="AK66" s="136" t="s">
        <v>372</v>
      </c>
    </row>
    <row r="67" spans="1:37" ht="15" customHeight="1" x14ac:dyDescent="0.2">
      <c r="A67" s="332">
        <v>1</v>
      </c>
      <c r="B67" s="332"/>
      <c r="C67" s="650"/>
      <c r="D67" s="739"/>
      <c r="E67" s="324" t="s">
        <v>7</v>
      </c>
      <c r="F67" s="294"/>
      <c r="G67" s="135"/>
      <c r="H67" s="135"/>
      <c r="I67" s="135"/>
      <c r="J67" s="135"/>
      <c r="K67" s="281"/>
      <c r="L67" s="775"/>
      <c r="M67" s="776"/>
      <c r="N67" s="776"/>
      <c r="O67" s="776"/>
      <c r="P67" s="776"/>
      <c r="Q67" s="776"/>
      <c r="R67" s="776"/>
      <c r="S67" s="776"/>
      <c r="T67" s="776"/>
      <c r="U67" s="777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1"/>
      <c r="AG67" s="595"/>
      <c r="AH67" s="596"/>
      <c r="AI67" s="71"/>
      <c r="AJ67" s="711"/>
      <c r="AK67" s="128"/>
    </row>
    <row r="68" spans="1:37" ht="15" customHeight="1" x14ac:dyDescent="0.2">
      <c r="A68" s="332"/>
      <c r="B68" s="332"/>
      <c r="C68" s="651"/>
      <c r="D68" s="629"/>
      <c r="E68" s="325" t="s">
        <v>8</v>
      </c>
      <c r="F68" s="294"/>
      <c r="G68" s="135"/>
      <c r="H68" s="135"/>
      <c r="I68" s="135"/>
      <c r="J68" s="135"/>
      <c r="K68" s="281"/>
      <c r="L68" s="778"/>
      <c r="M68" s="779"/>
      <c r="N68" s="779"/>
      <c r="O68" s="779"/>
      <c r="P68" s="779"/>
      <c r="Q68" s="779"/>
      <c r="R68" s="779"/>
      <c r="S68" s="779"/>
      <c r="T68" s="779"/>
      <c r="U68" s="78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1"/>
      <c r="AG68" s="603"/>
      <c r="AH68" s="604"/>
      <c r="AI68" s="71"/>
      <c r="AJ68" s="712"/>
      <c r="AK68" s="312"/>
    </row>
    <row r="69" spans="1:37" ht="15" customHeight="1" x14ac:dyDescent="0.2">
      <c r="A69" s="332"/>
      <c r="B69" s="332"/>
      <c r="C69" s="663">
        <v>22</v>
      </c>
      <c r="D69" s="739" t="str">
        <f>設定!I71</f>
        <v>水</v>
      </c>
      <c r="E69" s="326" t="s">
        <v>6</v>
      </c>
      <c r="F69" s="294">
        <v>5</v>
      </c>
      <c r="G69" s="135">
        <v>5</v>
      </c>
      <c r="H69" s="135">
        <v>5</v>
      </c>
      <c r="I69" s="135">
        <v>5</v>
      </c>
      <c r="J69" s="135">
        <v>5</v>
      </c>
      <c r="K69" s="281">
        <v>5</v>
      </c>
      <c r="L69" s="669" t="str">
        <f>AK69</f>
        <v>お話朝会</v>
      </c>
      <c r="M69" s="670"/>
      <c r="N69" s="670"/>
      <c r="O69" s="670"/>
      <c r="P69" s="670"/>
      <c r="Q69" s="670"/>
      <c r="R69" s="670"/>
      <c r="S69" s="670"/>
      <c r="T69" s="670"/>
      <c r="U69" s="671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1"/>
      <c r="AG69" s="310"/>
      <c r="AH69" s="327"/>
      <c r="AI69" s="71"/>
      <c r="AJ69" s="710">
        <v>22</v>
      </c>
      <c r="AK69" s="136" t="s">
        <v>416</v>
      </c>
    </row>
    <row r="70" spans="1:37" ht="15" customHeight="1" x14ac:dyDescent="0.2">
      <c r="A70" s="332">
        <v>1</v>
      </c>
      <c r="B70" s="332"/>
      <c r="C70" s="650"/>
      <c r="D70" s="739"/>
      <c r="E70" s="324" t="s">
        <v>7</v>
      </c>
      <c r="F70" s="294"/>
      <c r="G70" s="135"/>
      <c r="H70" s="135"/>
      <c r="I70" s="135"/>
      <c r="J70" s="135"/>
      <c r="K70" s="281"/>
      <c r="L70" s="775" t="str">
        <f>AK70</f>
        <v>職員会議</v>
      </c>
      <c r="M70" s="776"/>
      <c r="N70" s="776"/>
      <c r="O70" s="776"/>
      <c r="P70" s="776"/>
      <c r="Q70" s="776"/>
      <c r="R70" s="776"/>
      <c r="S70" s="776"/>
      <c r="T70" s="776"/>
      <c r="U70" s="777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71"/>
      <c r="AJ70" s="711"/>
      <c r="AK70" s="128" t="s">
        <v>226</v>
      </c>
    </row>
    <row r="71" spans="1:37" ht="15" customHeight="1" x14ac:dyDescent="0.2">
      <c r="A71" s="332"/>
      <c r="B71" s="332"/>
      <c r="C71" s="651"/>
      <c r="D71" s="629"/>
      <c r="E71" s="325" t="s">
        <v>8</v>
      </c>
      <c r="F71" s="294"/>
      <c r="G71" s="135"/>
      <c r="H71" s="135"/>
      <c r="I71" s="135"/>
      <c r="J71" s="135"/>
      <c r="K71" s="281"/>
      <c r="L71" s="778" t="str">
        <f>AK71</f>
        <v>鏡が丘交流①</v>
      </c>
      <c r="M71" s="779"/>
      <c r="N71" s="779"/>
      <c r="O71" s="779"/>
      <c r="P71" s="779"/>
      <c r="Q71" s="779"/>
      <c r="R71" s="779"/>
      <c r="S71" s="779"/>
      <c r="T71" s="779"/>
      <c r="U71" s="78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71"/>
      <c r="AJ71" s="712"/>
      <c r="AK71" s="312" t="s">
        <v>415</v>
      </c>
    </row>
    <row r="72" spans="1:37" ht="15" customHeight="1" x14ac:dyDescent="0.2">
      <c r="A72" s="332"/>
      <c r="B72" s="332"/>
      <c r="C72" s="663">
        <v>23</v>
      </c>
      <c r="D72" s="739" t="str">
        <f>設定!I74</f>
        <v>木</v>
      </c>
      <c r="E72" s="326" t="s">
        <v>6</v>
      </c>
      <c r="F72" s="294">
        <v>5</v>
      </c>
      <c r="G72" s="135">
        <v>6</v>
      </c>
      <c r="H72" s="135">
        <v>6</v>
      </c>
      <c r="I72" s="135">
        <v>6</v>
      </c>
      <c r="J72" s="135">
        <v>6</v>
      </c>
      <c r="K72" s="281">
        <v>6</v>
      </c>
      <c r="L72" s="669" t="str">
        <f>AK72</f>
        <v>読み聞かせ【１・３・５年】　学年朝会【２・４・6年】</v>
      </c>
      <c r="M72" s="670"/>
      <c r="N72" s="670"/>
      <c r="O72" s="670"/>
      <c r="P72" s="670"/>
      <c r="Q72" s="670"/>
      <c r="R72" s="670"/>
      <c r="S72" s="670"/>
      <c r="T72" s="670"/>
      <c r="U72" s="671"/>
      <c r="V72" s="590" t="s">
        <v>458</v>
      </c>
      <c r="W72" s="590"/>
      <c r="X72" s="590"/>
      <c r="Y72" s="590"/>
      <c r="Z72" s="590"/>
      <c r="AA72" s="590"/>
      <c r="AB72" s="590"/>
      <c r="AC72" s="590"/>
      <c r="AD72" s="590"/>
      <c r="AE72" s="590"/>
      <c r="AF72" s="591"/>
      <c r="AG72" s="310"/>
      <c r="AH72" s="327"/>
      <c r="AI72" s="71"/>
      <c r="AJ72" s="710">
        <v>23</v>
      </c>
      <c r="AK72" s="136" t="s">
        <v>343</v>
      </c>
    </row>
    <row r="73" spans="1:37" ht="15" customHeight="1" x14ac:dyDescent="0.2">
      <c r="A73" s="332">
        <v>1</v>
      </c>
      <c r="B73" s="332"/>
      <c r="C73" s="650"/>
      <c r="D73" s="739"/>
      <c r="E73" s="324" t="s">
        <v>7</v>
      </c>
      <c r="F73" s="294"/>
      <c r="G73" s="135"/>
      <c r="H73" s="135"/>
      <c r="I73" s="135"/>
      <c r="J73" s="135"/>
      <c r="K73" s="281"/>
      <c r="L73" s="775"/>
      <c r="M73" s="776"/>
      <c r="N73" s="776"/>
      <c r="O73" s="776"/>
      <c r="P73" s="776"/>
      <c r="Q73" s="776"/>
      <c r="R73" s="776"/>
      <c r="S73" s="776"/>
      <c r="T73" s="776"/>
      <c r="U73" s="777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1"/>
      <c r="AG73" s="595"/>
      <c r="AH73" s="596"/>
      <c r="AI73" s="71"/>
      <c r="AJ73" s="711"/>
      <c r="AK73" s="128"/>
    </row>
    <row r="74" spans="1:37" ht="15" customHeight="1" x14ac:dyDescent="0.2">
      <c r="A74" s="332"/>
      <c r="B74" s="332"/>
      <c r="C74" s="651"/>
      <c r="D74" s="629"/>
      <c r="E74" s="325" t="s">
        <v>8</v>
      </c>
      <c r="F74" s="294"/>
      <c r="G74" s="135"/>
      <c r="H74" s="135"/>
      <c r="I74" s="135"/>
      <c r="J74" s="135"/>
      <c r="K74" s="281"/>
      <c r="L74" s="778"/>
      <c r="M74" s="779"/>
      <c r="N74" s="779"/>
      <c r="O74" s="779"/>
      <c r="P74" s="779"/>
      <c r="Q74" s="779"/>
      <c r="R74" s="779"/>
      <c r="S74" s="779"/>
      <c r="T74" s="779"/>
      <c r="U74" s="780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1"/>
      <c r="AG74" s="603"/>
      <c r="AH74" s="604"/>
      <c r="AI74" s="71"/>
      <c r="AJ74" s="712"/>
      <c r="AK74" s="312"/>
    </row>
    <row r="75" spans="1:37" ht="15" customHeight="1" x14ac:dyDescent="0.2">
      <c r="A75" s="332"/>
      <c r="B75" s="332"/>
      <c r="C75" s="663">
        <v>24</v>
      </c>
      <c r="D75" s="739" t="str">
        <f>設定!I77</f>
        <v>金</v>
      </c>
      <c r="E75" s="326" t="s">
        <v>6</v>
      </c>
      <c r="F75" s="294">
        <v>5</v>
      </c>
      <c r="G75" s="135">
        <v>5</v>
      </c>
      <c r="H75" s="135">
        <v>6</v>
      </c>
      <c r="I75" s="135">
        <v>6</v>
      </c>
      <c r="J75" s="135">
        <v>6</v>
      </c>
      <c r="K75" s="281">
        <v>6</v>
      </c>
      <c r="L75" s="669" t="str">
        <f>AK75</f>
        <v>★６校時日課スタート</v>
      </c>
      <c r="M75" s="670"/>
      <c r="N75" s="670"/>
      <c r="O75" s="670"/>
      <c r="P75" s="670"/>
      <c r="Q75" s="670"/>
      <c r="R75" s="670"/>
      <c r="S75" s="670"/>
      <c r="T75" s="670"/>
      <c r="U75" s="671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136" t="s">
        <v>382</v>
      </c>
    </row>
    <row r="76" spans="1:37" ht="15" customHeight="1" x14ac:dyDescent="0.2">
      <c r="A76" s="332">
        <v>1</v>
      </c>
      <c r="B76" s="332"/>
      <c r="C76" s="650"/>
      <c r="D76" s="739"/>
      <c r="E76" s="324" t="s">
        <v>7</v>
      </c>
      <c r="F76" s="294"/>
      <c r="G76" s="135"/>
      <c r="H76" s="135"/>
      <c r="I76" s="135"/>
      <c r="J76" s="135"/>
      <c r="K76" s="281"/>
      <c r="L76" s="775" t="str">
        <f>AK76</f>
        <v>鏡が丘交流（４年）</v>
      </c>
      <c r="M76" s="776"/>
      <c r="N76" s="776"/>
      <c r="O76" s="776"/>
      <c r="P76" s="776"/>
      <c r="Q76" s="776"/>
      <c r="R76" s="776"/>
      <c r="S76" s="776"/>
      <c r="T76" s="776"/>
      <c r="U76" s="777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 t="s">
        <v>381</v>
      </c>
    </row>
    <row r="77" spans="1:37" ht="15" customHeight="1" x14ac:dyDescent="0.2">
      <c r="A77" s="332"/>
      <c r="B77" s="332"/>
      <c r="C77" s="651"/>
      <c r="D77" s="629"/>
      <c r="E77" s="325" t="s">
        <v>8</v>
      </c>
      <c r="F77" s="294"/>
      <c r="G77" s="135"/>
      <c r="H77" s="135"/>
      <c r="I77" s="135"/>
      <c r="J77" s="135"/>
      <c r="K77" s="281"/>
      <c r="L77" s="778"/>
      <c r="M77" s="779"/>
      <c r="N77" s="779"/>
      <c r="O77" s="779"/>
      <c r="P77" s="779"/>
      <c r="Q77" s="779"/>
      <c r="R77" s="779"/>
      <c r="S77" s="779"/>
      <c r="T77" s="779"/>
      <c r="U77" s="78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/>
    </row>
    <row r="78" spans="1:37" ht="15" customHeight="1" x14ac:dyDescent="0.2">
      <c r="A78" s="332"/>
      <c r="B78" s="332"/>
      <c r="C78" s="657">
        <v>25</v>
      </c>
      <c r="D78" s="732" t="str">
        <f>設定!I80</f>
        <v>土</v>
      </c>
      <c r="E78" s="390" t="s">
        <v>6</v>
      </c>
      <c r="F78" s="391"/>
      <c r="G78" s="392"/>
      <c r="H78" s="392"/>
      <c r="I78" s="392"/>
      <c r="J78" s="392"/>
      <c r="K78" s="393"/>
      <c r="L78" s="808" t="str">
        <f>AK78</f>
        <v>てだこまつり</v>
      </c>
      <c r="M78" s="667"/>
      <c r="N78" s="667"/>
      <c r="O78" s="667"/>
      <c r="P78" s="667"/>
      <c r="Q78" s="667"/>
      <c r="R78" s="667"/>
      <c r="S78" s="667"/>
      <c r="T78" s="667"/>
      <c r="U78" s="668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1"/>
      <c r="AG78" s="394"/>
      <c r="AH78" s="395"/>
      <c r="AI78" s="71"/>
      <c r="AJ78" s="710">
        <v>25</v>
      </c>
      <c r="AK78" s="136" t="s">
        <v>229</v>
      </c>
    </row>
    <row r="79" spans="1:37" ht="15" customHeight="1" x14ac:dyDescent="0.2">
      <c r="A79" s="332"/>
      <c r="B79" s="332"/>
      <c r="C79" s="658"/>
      <c r="D79" s="732"/>
      <c r="E79" s="396" t="s">
        <v>7</v>
      </c>
      <c r="F79" s="391"/>
      <c r="G79" s="392"/>
      <c r="H79" s="392"/>
      <c r="I79" s="392"/>
      <c r="J79" s="392"/>
      <c r="K79" s="393"/>
      <c r="L79" s="798"/>
      <c r="M79" s="819"/>
      <c r="N79" s="819"/>
      <c r="O79" s="819"/>
      <c r="P79" s="819"/>
      <c r="Q79" s="819"/>
      <c r="R79" s="819"/>
      <c r="S79" s="819"/>
      <c r="T79" s="819"/>
      <c r="U79" s="80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1"/>
      <c r="AG79" s="615"/>
      <c r="AH79" s="616"/>
      <c r="AI79" s="71"/>
      <c r="AJ79" s="711"/>
      <c r="AK79" s="128"/>
    </row>
    <row r="80" spans="1:37" ht="15" customHeight="1" x14ac:dyDescent="0.2">
      <c r="A80" s="332"/>
      <c r="B80" s="332"/>
      <c r="C80" s="659"/>
      <c r="D80" s="733"/>
      <c r="E80" s="397" t="s">
        <v>8</v>
      </c>
      <c r="F80" s="391"/>
      <c r="G80" s="392"/>
      <c r="H80" s="392"/>
      <c r="I80" s="392"/>
      <c r="J80" s="392"/>
      <c r="K80" s="393"/>
      <c r="L80" s="802"/>
      <c r="M80" s="803"/>
      <c r="N80" s="803"/>
      <c r="O80" s="803"/>
      <c r="P80" s="803"/>
      <c r="Q80" s="803"/>
      <c r="R80" s="803"/>
      <c r="S80" s="803"/>
      <c r="T80" s="803"/>
      <c r="U80" s="804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1"/>
      <c r="AG80" s="620"/>
      <c r="AH80" s="621"/>
      <c r="AI80" s="71"/>
      <c r="AJ80" s="712"/>
      <c r="AK80" s="312"/>
    </row>
    <row r="81" spans="1:37" ht="15" customHeight="1" x14ac:dyDescent="0.2">
      <c r="A81" s="332"/>
      <c r="B81" s="332"/>
      <c r="C81" s="657">
        <v>26</v>
      </c>
      <c r="D81" s="732" t="str">
        <f>設定!I83</f>
        <v>日</v>
      </c>
      <c r="E81" s="390" t="s">
        <v>6</v>
      </c>
      <c r="F81" s="391"/>
      <c r="G81" s="392"/>
      <c r="H81" s="392"/>
      <c r="I81" s="392"/>
      <c r="J81" s="392"/>
      <c r="K81" s="393"/>
      <c r="L81" s="808" t="str">
        <f>AK81</f>
        <v>てだこまつり</v>
      </c>
      <c r="M81" s="667"/>
      <c r="N81" s="667"/>
      <c r="O81" s="667"/>
      <c r="P81" s="667"/>
      <c r="Q81" s="667"/>
      <c r="R81" s="667"/>
      <c r="S81" s="667"/>
      <c r="T81" s="667"/>
      <c r="U81" s="668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1"/>
      <c r="AG81" s="394"/>
      <c r="AH81" s="395"/>
      <c r="AI81" s="71"/>
      <c r="AJ81" s="710">
        <v>26</v>
      </c>
      <c r="AK81" s="136" t="s">
        <v>229</v>
      </c>
    </row>
    <row r="82" spans="1:37" ht="15" customHeight="1" x14ac:dyDescent="0.2">
      <c r="A82" s="332"/>
      <c r="B82" s="332"/>
      <c r="C82" s="658"/>
      <c r="D82" s="732"/>
      <c r="E82" s="396" t="s">
        <v>7</v>
      </c>
      <c r="F82" s="391"/>
      <c r="G82" s="392"/>
      <c r="H82" s="392"/>
      <c r="I82" s="392"/>
      <c r="J82" s="392"/>
      <c r="K82" s="393"/>
      <c r="L82" s="798" t="str">
        <f>AK82</f>
        <v>運動会予備日</v>
      </c>
      <c r="M82" s="819"/>
      <c r="N82" s="819"/>
      <c r="O82" s="819"/>
      <c r="P82" s="819"/>
      <c r="Q82" s="819"/>
      <c r="R82" s="819"/>
      <c r="S82" s="819"/>
      <c r="T82" s="819"/>
      <c r="U82" s="80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1"/>
      <c r="AG82" s="615"/>
      <c r="AH82" s="616"/>
      <c r="AI82" s="71"/>
      <c r="AJ82" s="711"/>
      <c r="AK82" s="128" t="s">
        <v>230</v>
      </c>
    </row>
    <row r="83" spans="1:37" ht="15" customHeight="1" x14ac:dyDescent="0.2">
      <c r="A83" s="332"/>
      <c r="B83" s="332"/>
      <c r="C83" s="659"/>
      <c r="D83" s="733"/>
      <c r="E83" s="397" t="s">
        <v>8</v>
      </c>
      <c r="F83" s="391"/>
      <c r="G83" s="392"/>
      <c r="H83" s="392"/>
      <c r="I83" s="392"/>
      <c r="J83" s="392"/>
      <c r="K83" s="393"/>
      <c r="L83" s="802"/>
      <c r="M83" s="803"/>
      <c r="N83" s="803"/>
      <c r="O83" s="803"/>
      <c r="P83" s="803"/>
      <c r="Q83" s="803"/>
      <c r="R83" s="803"/>
      <c r="S83" s="803"/>
      <c r="T83" s="803"/>
      <c r="U83" s="804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1"/>
      <c r="AG83" s="620"/>
      <c r="AH83" s="621"/>
      <c r="AI83" s="71"/>
      <c r="AJ83" s="712"/>
      <c r="AK83" s="312"/>
    </row>
    <row r="84" spans="1:37" ht="15" customHeight="1" x14ac:dyDescent="0.2">
      <c r="A84" s="332"/>
      <c r="B84" s="332"/>
      <c r="C84" s="663">
        <v>27</v>
      </c>
      <c r="D84" s="739" t="str">
        <f>設定!I86</f>
        <v>月</v>
      </c>
      <c r="E84" s="326" t="s">
        <v>6</v>
      </c>
      <c r="F84" s="294">
        <v>5</v>
      </c>
      <c r="G84" s="135">
        <v>5</v>
      </c>
      <c r="H84" s="135">
        <v>6</v>
      </c>
      <c r="I84" s="135">
        <v>6</v>
      </c>
      <c r="J84" s="135">
        <v>6</v>
      </c>
      <c r="K84" s="281">
        <v>6</v>
      </c>
      <c r="L84" s="669"/>
      <c r="M84" s="670"/>
      <c r="N84" s="670"/>
      <c r="O84" s="670"/>
      <c r="P84" s="670"/>
      <c r="Q84" s="670"/>
      <c r="R84" s="670"/>
      <c r="S84" s="670"/>
      <c r="T84" s="670"/>
      <c r="U84" s="671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/>
    </row>
    <row r="85" spans="1:37" ht="15" customHeight="1" x14ac:dyDescent="0.2">
      <c r="A85" s="332">
        <v>1</v>
      </c>
      <c r="B85" s="332"/>
      <c r="C85" s="650"/>
      <c r="D85" s="739"/>
      <c r="E85" s="324" t="s">
        <v>7</v>
      </c>
      <c r="F85" s="294"/>
      <c r="G85" s="135"/>
      <c r="H85" s="135"/>
      <c r="I85" s="135"/>
      <c r="J85" s="135"/>
      <c r="K85" s="281"/>
      <c r="L85" s="775"/>
      <c r="M85" s="776"/>
      <c r="N85" s="776"/>
      <c r="O85" s="776"/>
      <c r="P85" s="776"/>
      <c r="Q85" s="776"/>
      <c r="R85" s="776"/>
      <c r="S85" s="776"/>
      <c r="T85" s="776"/>
      <c r="U85" s="777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/>
    </row>
    <row r="86" spans="1:37" ht="15" customHeight="1" x14ac:dyDescent="0.2">
      <c r="A86" s="332"/>
      <c r="B86" s="332"/>
      <c r="C86" s="651"/>
      <c r="D86" s="629"/>
      <c r="E86" s="325" t="s">
        <v>8</v>
      </c>
      <c r="F86" s="294"/>
      <c r="G86" s="135"/>
      <c r="H86" s="135"/>
      <c r="I86" s="135"/>
      <c r="J86" s="135"/>
      <c r="K86" s="281"/>
      <c r="L86" s="778"/>
      <c r="M86" s="779"/>
      <c r="N86" s="779"/>
      <c r="O86" s="779"/>
      <c r="P86" s="779"/>
      <c r="Q86" s="779"/>
      <c r="R86" s="779"/>
      <c r="S86" s="779"/>
      <c r="T86" s="779"/>
      <c r="U86" s="78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2"/>
      <c r="B87" s="332"/>
      <c r="C87" s="663">
        <v>28</v>
      </c>
      <c r="D87" s="739" t="str">
        <f>設定!I89</f>
        <v>火</v>
      </c>
      <c r="E87" s="326" t="s">
        <v>6</v>
      </c>
      <c r="F87" s="294">
        <v>5</v>
      </c>
      <c r="G87" s="135">
        <v>5</v>
      </c>
      <c r="H87" s="135">
        <v>5</v>
      </c>
      <c r="I87" s="135">
        <v>6</v>
      </c>
      <c r="J87" s="135">
        <v>6</v>
      </c>
      <c r="K87" s="281">
        <v>6</v>
      </c>
      <c r="L87" s="669" t="str">
        <f>AK87</f>
        <v>学級の日【あんしんアンケート】</v>
      </c>
      <c r="M87" s="670"/>
      <c r="N87" s="670"/>
      <c r="O87" s="670"/>
      <c r="P87" s="670"/>
      <c r="Q87" s="670"/>
      <c r="R87" s="670"/>
      <c r="S87" s="670"/>
      <c r="T87" s="670"/>
      <c r="U87" s="671"/>
      <c r="V87" s="590"/>
      <c r="W87" s="590"/>
      <c r="X87" s="590"/>
      <c r="Y87" s="590"/>
      <c r="Z87" s="590"/>
      <c r="AA87" s="590"/>
      <c r="AB87" s="590"/>
      <c r="AC87" s="590"/>
      <c r="AD87" s="590"/>
      <c r="AE87" s="590"/>
      <c r="AF87" s="591"/>
      <c r="AG87" s="310"/>
      <c r="AH87" s="327"/>
      <c r="AI87" s="71"/>
      <c r="AJ87" s="710">
        <v>28</v>
      </c>
      <c r="AK87" s="136" t="s">
        <v>284</v>
      </c>
    </row>
    <row r="88" spans="1:37" ht="15" customHeight="1" x14ac:dyDescent="0.2">
      <c r="A88" s="332">
        <v>1</v>
      </c>
      <c r="B88" s="332"/>
      <c r="C88" s="650"/>
      <c r="D88" s="739"/>
      <c r="E88" s="324" t="s">
        <v>7</v>
      </c>
      <c r="F88" s="294"/>
      <c r="G88" s="135"/>
      <c r="H88" s="135"/>
      <c r="I88" s="135"/>
      <c r="J88" s="135"/>
      <c r="K88" s="281"/>
      <c r="L88" s="775"/>
      <c r="M88" s="776"/>
      <c r="N88" s="776"/>
      <c r="O88" s="776"/>
      <c r="P88" s="776"/>
      <c r="Q88" s="776"/>
      <c r="R88" s="776"/>
      <c r="S88" s="776"/>
      <c r="T88" s="776"/>
      <c r="U88" s="777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128"/>
    </row>
    <row r="89" spans="1:37" ht="15" customHeight="1" x14ac:dyDescent="0.2">
      <c r="A89" s="332"/>
      <c r="B89" s="332"/>
      <c r="C89" s="651"/>
      <c r="D89" s="629"/>
      <c r="E89" s="325" t="s">
        <v>8</v>
      </c>
      <c r="F89" s="294"/>
      <c r="G89" s="135"/>
      <c r="H89" s="135"/>
      <c r="I89" s="135"/>
      <c r="J89" s="135"/>
      <c r="K89" s="281"/>
      <c r="L89" s="778"/>
      <c r="M89" s="779"/>
      <c r="N89" s="779"/>
      <c r="O89" s="779"/>
      <c r="P89" s="779"/>
      <c r="Q89" s="779"/>
      <c r="R89" s="779"/>
      <c r="S89" s="779"/>
      <c r="T89" s="779"/>
      <c r="U89" s="78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/>
    </row>
    <row r="90" spans="1:37" ht="15" customHeight="1" x14ac:dyDescent="0.2">
      <c r="A90" s="332"/>
      <c r="B90" s="332"/>
      <c r="C90" s="663">
        <v>29</v>
      </c>
      <c r="D90" s="739" t="str">
        <f>設定!I92</f>
        <v>水</v>
      </c>
      <c r="E90" s="326" t="s">
        <v>6</v>
      </c>
      <c r="F90" s="294">
        <v>5</v>
      </c>
      <c r="G90" s="135">
        <v>5</v>
      </c>
      <c r="H90" s="135">
        <v>5</v>
      </c>
      <c r="I90" s="135">
        <v>5</v>
      </c>
      <c r="J90" s="135">
        <v>5</v>
      </c>
      <c r="K90" s="281">
        <v>5</v>
      </c>
      <c r="L90" s="669" t="str">
        <f>AK90</f>
        <v>委員会活動（６校時）</v>
      </c>
      <c r="M90" s="670"/>
      <c r="N90" s="670"/>
      <c r="O90" s="670"/>
      <c r="P90" s="670"/>
      <c r="Q90" s="670"/>
      <c r="R90" s="670"/>
      <c r="S90" s="670"/>
      <c r="T90" s="670"/>
      <c r="U90" s="671"/>
      <c r="V90" s="590" t="s">
        <v>459</v>
      </c>
      <c r="W90" s="590"/>
      <c r="X90" s="590"/>
      <c r="Y90" s="590"/>
      <c r="Z90" s="590"/>
      <c r="AA90" s="590"/>
      <c r="AB90" s="590"/>
      <c r="AC90" s="590"/>
      <c r="AD90" s="590"/>
      <c r="AE90" s="590"/>
      <c r="AF90" s="591"/>
      <c r="AG90" s="310"/>
      <c r="AH90" s="327"/>
      <c r="AI90" s="71"/>
      <c r="AJ90" s="710">
        <v>29</v>
      </c>
      <c r="AK90" s="136" t="s">
        <v>370</v>
      </c>
    </row>
    <row r="91" spans="1:37" ht="15" customHeight="1" x14ac:dyDescent="0.2">
      <c r="A91" s="332">
        <v>1</v>
      </c>
      <c r="B91" s="332"/>
      <c r="C91" s="650"/>
      <c r="D91" s="739"/>
      <c r="E91" s="324" t="s">
        <v>7</v>
      </c>
      <c r="F91" s="294"/>
      <c r="G91" s="135"/>
      <c r="H91" s="135"/>
      <c r="I91" s="135"/>
      <c r="J91" s="135"/>
      <c r="K91" s="281"/>
      <c r="L91" s="775"/>
      <c r="M91" s="776"/>
      <c r="N91" s="776"/>
      <c r="O91" s="776"/>
      <c r="P91" s="776"/>
      <c r="Q91" s="776"/>
      <c r="R91" s="776"/>
      <c r="S91" s="776"/>
      <c r="T91" s="776"/>
      <c r="U91" s="777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1"/>
      <c r="AG91" s="595"/>
      <c r="AH91" s="596"/>
      <c r="AI91" s="71"/>
      <c r="AJ91" s="711"/>
      <c r="AK91" s="128"/>
    </row>
    <row r="92" spans="1:37" ht="15" customHeight="1" x14ac:dyDescent="0.2">
      <c r="A92" s="332"/>
      <c r="B92" s="332"/>
      <c r="C92" s="651"/>
      <c r="D92" s="629"/>
      <c r="E92" s="325" t="s">
        <v>8</v>
      </c>
      <c r="F92" s="294"/>
      <c r="G92" s="135"/>
      <c r="H92" s="135"/>
      <c r="I92" s="135"/>
      <c r="J92" s="135"/>
      <c r="K92" s="281"/>
      <c r="L92" s="778"/>
      <c r="M92" s="779"/>
      <c r="N92" s="779"/>
      <c r="O92" s="779"/>
      <c r="P92" s="779"/>
      <c r="Q92" s="779"/>
      <c r="R92" s="779"/>
      <c r="S92" s="779"/>
      <c r="T92" s="779"/>
      <c r="U92" s="78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1"/>
      <c r="AG92" s="603"/>
      <c r="AH92" s="604"/>
      <c r="AI92" s="71"/>
      <c r="AJ92" s="712"/>
      <c r="AK92" s="312"/>
    </row>
    <row r="93" spans="1:37" ht="15" customHeight="1" x14ac:dyDescent="0.2">
      <c r="A93" s="332"/>
      <c r="B93" s="332"/>
      <c r="C93" s="663">
        <v>30</v>
      </c>
      <c r="D93" s="739" t="str">
        <f>設定!I95</f>
        <v>木</v>
      </c>
      <c r="E93" s="326" t="s">
        <v>6</v>
      </c>
      <c r="F93" s="294">
        <v>5</v>
      </c>
      <c r="G93" s="135">
        <v>6</v>
      </c>
      <c r="H93" s="135">
        <v>6</v>
      </c>
      <c r="I93" s="135">
        <v>6</v>
      </c>
      <c r="J93" s="135">
        <v>6</v>
      </c>
      <c r="K93" s="281">
        <v>6</v>
      </c>
      <c r="L93" s="669" t="str">
        <f>AK93</f>
        <v>読み聞かせ【２・４・６年】　学年朝会【１・３・５年】</v>
      </c>
      <c r="M93" s="670"/>
      <c r="N93" s="670"/>
      <c r="O93" s="670"/>
      <c r="P93" s="670"/>
      <c r="Q93" s="670"/>
      <c r="R93" s="670"/>
      <c r="S93" s="670"/>
      <c r="T93" s="670"/>
      <c r="U93" s="671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 t="s">
        <v>348</v>
      </c>
    </row>
    <row r="94" spans="1:37" ht="15" customHeight="1" x14ac:dyDescent="0.2">
      <c r="A94" s="332">
        <v>1</v>
      </c>
      <c r="B94" s="332"/>
      <c r="C94" s="650"/>
      <c r="D94" s="739"/>
      <c r="E94" s="324" t="s">
        <v>7</v>
      </c>
      <c r="F94" s="294"/>
      <c r="G94" s="135"/>
      <c r="H94" s="135"/>
      <c r="I94" s="135"/>
      <c r="J94" s="135"/>
      <c r="K94" s="281"/>
      <c r="L94" s="775"/>
      <c r="M94" s="801"/>
      <c r="N94" s="801"/>
      <c r="O94" s="801"/>
      <c r="P94" s="801"/>
      <c r="Q94" s="801"/>
      <c r="R94" s="801"/>
      <c r="S94" s="801"/>
      <c r="T94" s="801"/>
      <c r="U94" s="777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</row>
    <row r="95" spans="1:37" ht="15" customHeight="1" x14ac:dyDescent="0.2">
      <c r="A95" s="332"/>
      <c r="B95" s="332"/>
      <c r="C95" s="651"/>
      <c r="D95" s="629"/>
      <c r="E95" s="325" t="s">
        <v>8</v>
      </c>
      <c r="F95" s="294"/>
      <c r="G95" s="135"/>
      <c r="H95" s="135"/>
      <c r="I95" s="135"/>
      <c r="J95" s="135"/>
      <c r="K95" s="281"/>
      <c r="L95" s="778"/>
      <c r="M95" s="779"/>
      <c r="N95" s="779"/>
      <c r="O95" s="779"/>
      <c r="P95" s="779"/>
      <c r="Q95" s="779"/>
      <c r="R95" s="779"/>
      <c r="S95" s="779"/>
      <c r="T95" s="779"/>
      <c r="U95" s="78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32"/>
      <c r="B96" s="332"/>
      <c r="C96" s="650">
        <v>31</v>
      </c>
      <c r="D96" s="739" t="str">
        <f>設定!I98</f>
        <v>金</v>
      </c>
      <c r="E96" s="322" t="s">
        <v>6</v>
      </c>
      <c r="F96" s="132">
        <v>5</v>
      </c>
      <c r="G96" s="133">
        <v>5</v>
      </c>
      <c r="H96" s="133">
        <v>6</v>
      </c>
      <c r="I96" s="133">
        <v>6</v>
      </c>
      <c r="J96" s="133">
        <v>6</v>
      </c>
      <c r="K96" s="134">
        <v>6</v>
      </c>
      <c r="L96" s="775" t="str">
        <f>AK96</f>
        <v>★６校時日課</v>
      </c>
      <c r="M96" s="801"/>
      <c r="N96" s="801"/>
      <c r="O96" s="801"/>
      <c r="P96" s="801"/>
      <c r="Q96" s="801"/>
      <c r="R96" s="801"/>
      <c r="S96" s="801"/>
      <c r="T96" s="801"/>
      <c r="U96" s="777"/>
      <c r="V96" s="630" t="s">
        <v>388</v>
      </c>
      <c r="W96" s="630"/>
      <c r="X96" s="630"/>
      <c r="Y96" s="630"/>
      <c r="Z96" s="630"/>
      <c r="AA96" s="630"/>
      <c r="AB96" s="630"/>
      <c r="AC96" s="630"/>
      <c r="AD96" s="630"/>
      <c r="AE96" s="630"/>
      <c r="AF96" s="631"/>
      <c r="AG96" s="310"/>
      <c r="AH96" s="311"/>
      <c r="AI96" s="71"/>
      <c r="AJ96" s="710">
        <v>31</v>
      </c>
      <c r="AK96" s="136" t="s">
        <v>383</v>
      </c>
    </row>
    <row r="97" spans="1:37" ht="15" customHeight="1" x14ac:dyDescent="0.2">
      <c r="A97" s="332">
        <v>1</v>
      </c>
      <c r="B97" s="332"/>
      <c r="C97" s="650"/>
      <c r="D97" s="739"/>
      <c r="E97" s="324" t="s">
        <v>7</v>
      </c>
      <c r="F97" s="294"/>
      <c r="G97" s="135"/>
      <c r="H97" s="135"/>
      <c r="I97" s="135"/>
      <c r="J97" s="135"/>
      <c r="K97" s="281"/>
      <c r="L97" s="775"/>
      <c r="M97" s="776"/>
      <c r="N97" s="776"/>
      <c r="O97" s="776"/>
      <c r="P97" s="776"/>
      <c r="Q97" s="776"/>
      <c r="R97" s="776"/>
      <c r="S97" s="776"/>
      <c r="T97" s="776"/>
      <c r="U97" s="777"/>
      <c r="V97" s="590"/>
      <c r="W97" s="590"/>
      <c r="X97" s="590"/>
      <c r="Y97" s="590"/>
      <c r="Z97" s="590"/>
      <c r="AA97" s="590"/>
      <c r="AB97" s="590"/>
      <c r="AC97" s="590"/>
      <c r="AD97" s="590"/>
      <c r="AE97" s="590"/>
      <c r="AF97" s="591"/>
      <c r="AG97" s="595"/>
      <c r="AH97" s="596"/>
      <c r="AI97" s="71"/>
      <c r="AJ97" s="711"/>
      <c r="AK97" s="128"/>
    </row>
    <row r="98" spans="1:37" ht="15" customHeight="1" thickBot="1" x14ac:dyDescent="0.25">
      <c r="A98" s="332"/>
      <c r="B98" s="332"/>
      <c r="C98" s="848"/>
      <c r="D98" s="849"/>
      <c r="E98" s="328" t="s">
        <v>8</v>
      </c>
      <c r="F98" s="320"/>
      <c r="G98" s="321"/>
      <c r="H98" s="321"/>
      <c r="I98" s="321"/>
      <c r="J98" s="321"/>
      <c r="K98" s="282"/>
      <c r="L98" s="810"/>
      <c r="M98" s="811"/>
      <c r="N98" s="811"/>
      <c r="O98" s="811"/>
      <c r="P98" s="811"/>
      <c r="Q98" s="811"/>
      <c r="R98" s="811"/>
      <c r="S98" s="811"/>
      <c r="T98" s="811"/>
      <c r="U98" s="812"/>
      <c r="V98" s="636"/>
      <c r="W98" s="636"/>
      <c r="X98" s="636"/>
      <c r="Y98" s="636"/>
      <c r="Z98" s="636"/>
      <c r="AA98" s="636"/>
      <c r="AB98" s="636"/>
      <c r="AC98" s="636"/>
      <c r="AD98" s="636"/>
      <c r="AE98" s="636"/>
      <c r="AF98" s="637"/>
      <c r="AG98" s="641"/>
      <c r="AH98" s="642"/>
      <c r="AI98" s="71"/>
      <c r="AJ98" s="712"/>
      <c r="AK98" s="329"/>
    </row>
    <row r="99" spans="1:37" ht="11.1" customHeight="1" x14ac:dyDescent="0.2">
      <c r="A99" s="334"/>
      <c r="B99" s="334"/>
      <c r="Q99" s="126"/>
    </row>
    <row r="100" spans="1:37" ht="11.1" customHeight="1" x14ac:dyDescent="0.2">
      <c r="D100" s="56" t="s">
        <v>29</v>
      </c>
      <c r="E100" s="703" t="s">
        <v>119</v>
      </c>
      <c r="F100" s="703"/>
      <c r="G100" s="703"/>
      <c r="H100" s="704"/>
      <c r="I100" s="704"/>
      <c r="J100" s="31"/>
      <c r="K100" s="31"/>
      <c r="P100" s="827" t="s">
        <v>120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104</v>
      </c>
      <c r="G102" s="700"/>
      <c r="H102" s="699">
        <f>SUM(G3,G6,G9,G12,G15,G18,G21,G24,G27,G30,G33,G36,G39,G42,G45,G48,G51,G57,G60,G63,G66,G69,G72,G75,G78,G81,G84,G87,G90,G93,G96)</f>
        <v>108</v>
      </c>
      <c r="I102" s="701"/>
      <c r="J102" s="699">
        <f>SUM(H3,H6,H9,H12,H15,H18,H21,H24,H27,H30,H33,H36,H39,H42,H45,H48,H51,H57,H60,H63,H66,H69,H72,H75,H78,H81,H84,H87,H90,H93,H96)</f>
        <v>112</v>
      </c>
      <c r="K102" s="701"/>
      <c r="L102" s="121">
        <f>SUM(I3,I6,I9,I12,I15,I18,I21,I24,I27,I30,I33,I36,I39,I42,I45,I48,I51,I57,I60,I63,I66,I69,I72,I75,I78,I81,I84,I87,I90,I93,I96)</f>
        <v>116</v>
      </c>
      <c r="M102" s="121">
        <f>SUM(J3,J6,J9,J12,J15,J18,J21,J24,J27,J30,J33,J36,J39,J42,J45,J48,J51,J57,J60,J63,J66,J69,J72,J75,J78,J81,J84,J87,J90,J93,J96)</f>
        <v>116</v>
      </c>
      <c r="N102" s="54">
        <f>SUM(K3,K6,K9,K12,K15,K18,K21,K24,K27,K30,K33,K36,K39,K42,K45,K48,K51,K57,K60,K63,K66,K69,K72,K75,K78,K81,K84,K87,K90,K93,K96)</f>
        <v>116</v>
      </c>
      <c r="P102" s="121" t="s">
        <v>51</v>
      </c>
      <c r="Q102" s="121"/>
      <c r="R102" s="121"/>
      <c r="S102" s="121"/>
      <c r="T102" s="121"/>
      <c r="U102" s="121"/>
      <c r="V102" s="51"/>
      <c r="X102" s="699" t="s">
        <v>23</v>
      </c>
      <c r="Y102" s="701"/>
      <c r="Z102" s="699">
        <f>AB102</f>
        <v>22</v>
      </c>
      <c r="AA102" s="701"/>
      <c r="AB102" s="699">
        <f>SUM(A3:A98)</f>
        <v>22</v>
      </c>
      <c r="AC102" s="702"/>
      <c r="AD102" s="702"/>
      <c r="AE102" s="701"/>
      <c r="AF102" s="51">
        <f>AB102</f>
        <v>22</v>
      </c>
      <c r="AG102" s="51">
        <f>AB102</f>
        <v>22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5</v>
      </c>
      <c r="G103" s="700"/>
      <c r="H103" s="699">
        <f>SUM(G4,G7,G10,G13,G16,G19,G22,G25,G28,G31,G34,G37,G40,G43,G46,G49,G52,G58,G61,G64,G67,G70,G73,G76,G79,G82,G85,G88,G91,G94,G97)</f>
        <v>5</v>
      </c>
      <c r="I103" s="701"/>
      <c r="J103" s="699">
        <f>SUM(H4,H7,H10,H13,H16,H19,H22,H25,H28,H31,H34,H37,H40,H43,H46,H49,H52,H58,H61,H64,H67,H70,H73,H76,H79,H82,H85,H88,H91,H94,H97)</f>
        <v>5</v>
      </c>
      <c r="K103" s="701"/>
      <c r="L103" s="121">
        <f t="shared" ref="L103:N104" si="0">SUM(I4,I7,I10,I13,I16,I19,I22,I25,I28,I31,I34,I37,I40,I43,I46,I49,I52,I58,I61,I64,I67,I70,I73,I76,I79,I82,I85,I88,I91,I94,I97)</f>
        <v>5</v>
      </c>
      <c r="M103" s="121">
        <f t="shared" si="0"/>
        <v>5</v>
      </c>
      <c r="N103" s="54">
        <f t="shared" si="0"/>
        <v>5</v>
      </c>
      <c r="P103" s="121" t="s">
        <v>52</v>
      </c>
      <c r="Q103" s="121"/>
      <c r="R103" s="121"/>
      <c r="S103" s="121"/>
      <c r="T103" s="121"/>
      <c r="U103" s="12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0"/>
        <v>0</v>
      </c>
      <c r="M104" s="121">
        <f t="shared" si="0"/>
        <v>0</v>
      </c>
      <c r="N104" s="54">
        <f t="shared" si="0"/>
        <v>0</v>
      </c>
      <c r="P104" s="121" t="s">
        <v>53</v>
      </c>
      <c r="Q104" s="121">
        <v>4</v>
      </c>
      <c r="R104" s="121">
        <v>4</v>
      </c>
      <c r="S104" s="121">
        <v>4</v>
      </c>
      <c r="T104" s="121">
        <v>4</v>
      </c>
      <c r="U104" s="121">
        <v>4</v>
      </c>
      <c r="V104" s="51">
        <v>4</v>
      </c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</row>
    <row r="106" spans="1:37" ht="11.1" customHeight="1" x14ac:dyDescent="0.2">
      <c r="E106" s="601" t="s">
        <v>121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SUM('８月'!F102:G102,'９月'!F102:G102,F102)</f>
        <v>198</v>
      </c>
      <c r="G108" s="786"/>
      <c r="H108" s="785">
        <f>SUM('８月'!H102:I102,'９月'!H102:I102,H102)</f>
        <v>206</v>
      </c>
      <c r="I108" s="787"/>
      <c r="J108" s="785">
        <f>SUM('８月'!J102:K102,'９月'!J102:K102,J102)</f>
        <v>213</v>
      </c>
      <c r="K108" s="787"/>
      <c r="L108" s="54">
        <f>SUM('８月'!L102,'９月'!L102,L102)</f>
        <v>221</v>
      </c>
      <c r="M108" s="54">
        <f>SUM('８月'!M102,'９月'!M102,M102)</f>
        <v>221</v>
      </c>
      <c r="N108" s="54">
        <f>SUM('８月'!N102,'９月'!N102,N102)</f>
        <v>221</v>
      </c>
      <c r="P108" s="41" t="s">
        <v>92</v>
      </c>
      <c r="Q108" s="41">
        <f t="shared" ref="Q108:V108" si="1">SUM(Q102:Q107)</f>
        <v>4</v>
      </c>
      <c r="R108" s="41">
        <f t="shared" si="1"/>
        <v>4</v>
      </c>
      <c r="S108" s="41">
        <f t="shared" si="1"/>
        <v>4</v>
      </c>
      <c r="T108" s="41">
        <f t="shared" si="1"/>
        <v>4</v>
      </c>
      <c r="U108" s="41">
        <f t="shared" si="1"/>
        <v>4</v>
      </c>
      <c r="V108" s="41">
        <f t="shared" si="1"/>
        <v>4</v>
      </c>
      <c r="X108" s="51" t="s">
        <v>23</v>
      </c>
      <c r="Y108" s="708">
        <f>COUNTIF(D3:D98,D100)-1</f>
        <v>3</v>
      </c>
      <c r="Z108" s="708"/>
      <c r="AA108" s="708">
        <f>COUNTIF(D3:D98,D101)</f>
        <v>4</v>
      </c>
      <c r="AB108" s="708"/>
      <c r="AC108" s="708">
        <f>COUNTIF(D3:D98,D102)</f>
        <v>5</v>
      </c>
      <c r="AD108" s="708"/>
      <c r="AE108" s="699">
        <f>COUNTIF(D3:D98,D103)</f>
        <v>5</v>
      </c>
      <c r="AF108" s="700"/>
      <c r="AG108" s="699">
        <f>COUNTIF(D3:D98,D104)</f>
        <v>5</v>
      </c>
      <c r="AH108" s="700"/>
    </row>
    <row r="109" spans="1:37" ht="11.1" customHeight="1" x14ac:dyDescent="0.2">
      <c r="E109" s="51" t="s">
        <v>7</v>
      </c>
      <c r="F109" s="785">
        <f>SUM('８月'!F103:G103,'９月'!F103:G103,F103)</f>
        <v>8</v>
      </c>
      <c r="G109" s="786"/>
      <c r="H109" s="785">
        <f>SUM('８月'!H103:I103,'９月'!H103:I103,H103)</f>
        <v>8</v>
      </c>
      <c r="I109" s="787"/>
      <c r="J109" s="785">
        <f>SUM('８月'!J103:K103,'９月'!J103:K103,J103)</f>
        <v>8</v>
      </c>
      <c r="K109" s="787"/>
      <c r="L109" s="54">
        <f>SUM('８月'!L103,'９月'!L103,L103)</f>
        <v>8</v>
      </c>
      <c r="M109" s="54">
        <f>SUM('８月'!M103,'９月'!M103,M103)</f>
        <v>8</v>
      </c>
      <c r="N109" s="54">
        <f>SUM('８月'!N103,'９月'!N103,N103)</f>
        <v>8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SUM('８月'!F104:G104,'９月'!F104:G104,F104)</f>
        <v>0</v>
      </c>
      <c r="G110" s="786"/>
      <c r="H110" s="785">
        <f>SUM('８月'!H104:I104,'９月'!H104:I104,H104)</f>
        <v>0</v>
      </c>
      <c r="I110" s="787"/>
      <c r="J110" s="785">
        <f>SUM('８月'!J104:K104,'９月'!J104:K104,J104)</f>
        <v>0</v>
      </c>
      <c r="K110" s="787"/>
      <c r="L110" s="54">
        <f>SUM('８月'!L104,'９月'!L104,L104)</f>
        <v>0</v>
      </c>
      <c r="M110" s="54">
        <f>SUM('８月'!M104,'９月'!M104,M104)</f>
        <v>0</v>
      </c>
      <c r="N110" s="54">
        <f>SUM('８月'!N104,'９月'!N104,N104)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104</v>
      </c>
      <c r="G112" s="163">
        <f>H102</f>
        <v>108</v>
      </c>
      <c r="H112" s="163">
        <f>J102</f>
        <v>112</v>
      </c>
      <c r="I112" s="163">
        <f t="shared" ref="I112:K114" si="2">L102</f>
        <v>116</v>
      </c>
      <c r="J112" s="163">
        <f t="shared" si="2"/>
        <v>116</v>
      </c>
      <c r="K112" s="163">
        <f t="shared" si="2"/>
        <v>116</v>
      </c>
      <c r="AF112" s="46"/>
    </row>
    <row r="113" spans="6:17" x14ac:dyDescent="0.2">
      <c r="F113" s="163">
        <f>F103</f>
        <v>5</v>
      </c>
      <c r="G113" s="163">
        <f>H103</f>
        <v>5</v>
      </c>
      <c r="H113" s="163">
        <f>J103</f>
        <v>5</v>
      </c>
      <c r="I113" s="163">
        <f t="shared" si="2"/>
        <v>5</v>
      </c>
      <c r="J113" s="163">
        <f t="shared" si="2"/>
        <v>5</v>
      </c>
      <c r="K113" s="163">
        <f t="shared" si="2"/>
        <v>5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2"/>
        <v>0</v>
      </c>
      <c r="J114" s="163">
        <f t="shared" si="2"/>
        <v>0</v>
      </c>
      <c r="K114" s="163">
        <f t="shared" si="2"/>
        <v>0</v>
      </c>
    </row>
    <row r="124" spans="6:17" x14ac:dyDescent="0.2">
      <c r="Q124" s="126"/>
    </row>
  </sheetData>
  <autoFilter ref="D1:D124" xr:uid="{00000000-0009-0000-0000-00000A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124"/>
  <sheetViews>
    <sheetView topLeftCell="A28" zoomScale="140" zoomScaleNormal="140" workbookViewId="0">
      <selection activeCell="V39" sqref="V39:AF41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8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122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8" ht="21" customHeight="1" thickBot="1" x14ac:dyDescent="0.25">
      <c r="A2" s="382" t="s">
        <v>184</v>
      </c>
      <c r="B2" s="382"/>
      <c r="C2" s="69" t="s">
        <v>9</v>
      </c>
      <c r="D2" s="70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146</v>
      </c>
      <c r="AK2" s="706"/>
    </row>
    <row r="3" spans="1:38" ht="15" customHeight="1" x14ac:dyDescent="0.2">
      <c r="A3" s="332"/>
      <c r="B3" s="332"/>
      <c r="C3" s="791">
        <v>1</v>
      </c>
      <c r="D3" s="792" t="str">
        <f>設定!J8</f>
        <v>土</v>
      </c>
      <c r="E3" s="414" t="s">
        <v>6</v>
      </c>
      <c r="F3" s="415"/>
      <c r="G3" s="416"/>
      <c r="H3" s="416"/>
      <c r="I3" s="416"/>
      <c r="J3" s="416"/>
      <c r="K3" s="417"/>
      <c r="L3" s="793"/>
      <c r="M3" s="794"/>
      <c r="N3" s="794"/>
      <c r="O3" s="794"/>
      <c r="P3" s="794"/>
      <c r="Q3" s="794"/>
      <c r="R3" s="794"/>
      <c r="S3" s="794"/>
      <c r="T3" s="794"/>
      <c r="U3" s="795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7"/>
      <c r="AG3" s="418"/>
      <c r="AH3" s="419"/>
      <c r="AI3" s="71"/>
      <c r="AJ3" s="710">
        <v>1</v>
      </c>
      <c r="AK3" s="305"/>
      <c r="AL3" s="71"/>
    </row>
    <row r="4" spans="1:38" ht="15" customHeight="1" x14ac:dyDescent="0.2">
      <c r="A4" s="332"/>
      <c r="B4" s="332"/>
      <c r="C4" s="605"/>
      <c r="D4" s="606"/>
      <c r="E4" s="404" t="s">
        <v>7</v>
      </c>
      <c r="F4" s="401"/>
      <c r="G4" s="402"/>
      <c r="H4" s="402"/>
      <c r="I4" s="402"/>
      <c r="J4" s="402"/>
      <c r="K4" s="403"/>
      <c r="L4" s="798"/>
      <c r="M4" s="799"/>
      <c r="N4" s="799"/>
      <c r="O4" s="799"/>
      <c r="P4" s="799"/>
      <c r="Q4" s="799"/>
      <c r="R4" s="799"/>
      <c r="S4" s="799"/>
      <c r="T4" s="799"/>
      <c r="U4" s="80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1"/>
      <c r="AG4" s="615"/>
      <c r="AH4" s="616"/>
      <c r="AI4" s="71"/>
      <c r="AJ4" s="711"/>
      <c r="AK4" s="307"/>
      <c r="AL4" s="71"/>
    </row>
    <row r="5" spans="1:38" ht="15" customHeight="1" x14ac:dyDescent="0.2">
      <c r="A5" s="332"/>
      <c r="B5" s="332"/>
      <c r="C5" s="605"/>
      <c r="D5" s="606"/>
      <c r="E5" s="405" t="s">
        <v>8</v>
      </c>
      <c r="F5" s="391"/>
      <c r="G5" s="392"/>
      <c r="H5" s="392"/>
      <c r="I5" s="392"/>
      <c r="J5" s="392"/>
      <c r="K5" s="393"/>
      <c r="L5" s="802"/>
      <c r="M5" s="803"/>
      <c r="N5" s="803"/>
      <c r="O5" s="803"/>
      <c r="P5" s="803"/>
      <c r="Q5" s="803"/>
      <c r="R5" s="803"/>
      <c r="S5" s="803"/>
      <c r="T5" s="803"/>
      <c r="U5" s="804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  <c r="AG5" s="620"/>
      <c r="AH5" s="621"/>
      <c r="AI5" s="71"/>
      <c r="AJ5" s="712"/>
      <c r="AK5" s="309"/>
      <c r="AL5" s="71"/>
    </row>
    <row r="6" spans="1:38" ht="15" customHeight="1" x14ac:dyDescent="0.2">
      <c r="A6" s="332"/>
      <c r="B6" s="332"/>
      <c r="C6" s="605">
        <v>2</v>
      </c>
      <c r="D6" s="606" t="str">
        <f>設定!J11</f>
        <v>日</v>
      </c>
      <c r="E6" s="398" t="s">
        <v>6</v>
      </c>
      <c r="F6" s="391"/>
      <c r="G6" s="392"/>
      <c r="H6" s="392"/>
      <c r="I6" s="392"/>
      <c r="J6" s="392"/>
      <c r="K6" s="393"/>
      <c r="L6" s="808"/>
      <c r="M6" s="667"/>
      <c r="N6" s="667"/>
      <c r="O6" s="667"/>
      <c r="P6" s="667"/>
      <c r="Q6" s="667"/>
      <c r="R6" s="667"/>
      <c r="S6" s="667"/>
      <c r="T6" s="667"/>
      <c r="U6" s="668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1"/>
      <c r="AG6" s="394"/>
      <c r="AH6" s="399"/>
      <c r="AI6" s="71"/>
      <c r="AJ6" s="711">
        <v>2</v>
      </c>
      <c r="AK6" s="305"/>
      <c r="AL6" s="71"/>
    </row>
    <row r="7" spans="1:38" ht="15" customHeight="1" x14ac:dyDescent="0.2">
      <c r="A7" s="332"/>
      <c r="B7" s="332"/>
      <c r="C7" s="605"/>
      <c r="D7" s="606"/>
      <c r="E7" s="398" t="s">
        <v>7</v>
      </c>
      <c r="F7" s="391"/>
      <c r="G7" s="392"/>
      <c r="H7" s="392"/>
      <c r="I7" s="392"/>
      <c r="J7" s="392"/>
      <c r="K7" s="393"/>
      <c r="L7" s="798"/>
      <c r="M7" s="799"/>
      <c r="N7" s="799"/>
      <c r="O7" s="799"/>
      <c r="P7" s="799"/>
      <c r="Q7" s="799"/>
      <c r="R7" s="799"/>
      <c r="S7" s="799"/>
      <c r="T7" s="799"/>
      <c r="U7" s="800"/>
      <c r="V7" s="610"/>
      <c r="W7" s="610"/>
      <c r="X7" s="610"/>
      <c r="Y7" s="610"/>
      <c r="Z7" s="610"/>
      <c r="AA7" s="610"/>
      <c r="AB7" s="610"/>
      <c r="AC7" s="610"/>
      <c r="AD7" s="610"/>
      <c r="AE7" s="610"/>
      <c r="AF7" s="611"/>
      <c r="AG7" s="615"/>
      <c r="AH7" s="616"/>
      <c r="AI7" s="71"/>
      <c r="AJ7" s="711"/>
      <c r="AK7" s="307"/>
      <c r="AL7" s="71"/>
    </row>
    <row r="8" spans="1:38" ht="15" customHeight="1" x14ac:dyDescent="0.2">
      <c r="A8" s="332"/>
      <c r="B8" s="332"/>
      <c r="C8" s="605"/>
      <c r="D8" s="606"/>
      <c r="E8" s="400" t="s">
        <v>8</v>
      </c>
      <c r="F8" s="391"/>
      <c r="G8" s="392"/>
      <c r="H8" s="392"/>
      <c r="I8" s="392"/>
      <c r="J8" s="392"/>
      <c r="K8" s="393"/>
      <c r="L8" s="802"/>
      <c r="M8" s="803"/>
      <c r="N8" s="803"/>
      <c r="O8" s="803"/>
      <c r="P8" s="803"/>
      <c r="Q8" s="803"/>
      <c r="R8" s="803"/>
      <c r="S8" s="803"/>
      <c r="T8" s="803"/>
      <c r="U8" s="804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1"/>
      <c r="AG8" s="620"/>
      <c r="AH8" s="621"/>
      <c r="AI8" s="71"/>
      <c r="AJ8" s="712"/>
      <c r="AK8" s="309"/>
      <c r="AL8" s="71"/>
    </row>
    <row r="9" spans="1:38" ht="15" customHeight="1" x14ac:dyDescent="0.2">
      <c r="A9" s="332"/>
      <c r="B9" s="332"/>
      <c r="C9" s="605">
        <v>3</v>
      </c>
      <c r="D9" s="606" t="str">
        <f>設定!J14</f>
        <v>月</v>
      </c>
      <c r="E9" s="398" t="s">
        <v>6</v>
      </c>
      <c r="F9" s="391"/>
      <c r="G9" s="392"/>
      <c r="H9" s="392"/>
      <c r="I9" s="392"/>
      <c r="J9" s="392"/>
      <c r="K9" s="393"/>
      <c r="L9" s="808" t="str">
        <f>AK9</f>
        <v>文化の日</v>
      </c>
      <c r="M9" s="667"/>
      <c r="N9" s="667"/>
      <c r="O9" s="667"/>
      <c r="P9" s="667"/>
      <c r="Q9" s="667"/>
      <c r="R9" s="667"/>
      <c r="S9" s="667"/>
      <c r="T9" s="667"/>
      <c r="U9" s="668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1"/>
      <c r="AG9" s="394"/>
      <c r="AH9" s="399"/>
      <c r="AI9" s="71"/>
      <c r="AJ9" s="710">
        <v>3</v>
      </c>
      <c r="AK9" s="305" t="s">
        <v>203</v>
      </c>
      <c r="AL9" s="71"/>
    </row>
    <row r="10" spans="1:38" ht="15" customHeight="1" x14ac:dyDescent="0.2">
      <c r="A10" s="332"/>
      <c r="B10" s="332"/>
      <c r="C10" s="605"/>
      <c r="D10" s="606"/>
      <c r="E10" s="398" t="s">
        <v>7</v>
      </c>
      <c r="F10" s="391"/>
      <c r="G10" s="392"/>
      <c r="H10" s="392"/>
      <c r="I10" s="392"/>
      <c r="J10" s="392"/>
      <c r="K10" s="393"/>
      <c r="L10" s="798"/>
      <c r="M10" s="799"/>
      <c r="N10" s="799"/>
      <c r="O10" s="799"/>
      <c r="P10" s="799"/>
      <c r="Q10" s="799"/>
      <c r="R10" s="799"/>
      <c r="S10" s="799"/>
      <c r="T10" s="799"/>
      <c r="U10" s="80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1"/>
      <c r="AG10" s="615"/>
      <c r="AH10" s="616"/>
      <c r="AI10" s="71"/>
      <c r="AJ10" s="711"/>
      <c r="AK10" s="307"/>
      <c r="AL10" s="71"/>
    </row>
    <row r="11" spans="1:38" ht="15" customHeight="1" x14ac:dyDescent="0.2">
      <c r="A11" s="332"/>
      <c r="B11" s="332"/>
      <c r="C11" s="605"/>
      <c r="D11" s="606"/>
      <c r="E11" s="400" t="s">
        <v>8</v>
      </c>
      <c r="F11" s="391"/>
      <c r="G11" s="392"/>
      <c r="H11" s="392"/>
      <c r="I11" s="392"/>
      <c r="J11" s="392"/>
      <c r="K11" s="393"/>
      <c r="L11" s="802"/>
      <c r="M11" s="803"/>
      <c r="N11" s="803"/>
      <c r="O11" s="803"/>
      <c r="P11" s="803"/>
      <c r="Q11" s="803"/>
      <c r="R11" s="803"/>
      <c r="S11" s="803"/>
      <c r="T11" s="803"/>
      <c r="U11" s="804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1"/>
      <c r="AG11" s="620"/>
      <c r="AH11" s="621"/>
      <c r="AI11" s="71"/>
      <c r="AJ11" s="712"/>
      <c r="AK11" s="312"/>
      <c r="AL11" s="71"/>
    </row>
    <row r="12" spans="1:38" ht="15" customHeight="1" x14ac:dyDescent="0.2">
      <c r="A12" s="332"/>
      <c r="B12" s="332"/>
      <c r="C12" s="487">
        <v>4</v>
      </c>
      <c r="D12" s="494" t="str">
        <f>設定!J17</f>
        <v>火</v>
      </c>
      <c r="E12" s="306" t="s">
        <v>6</v>
      </c>
      <c r="F12" s="294">
        <v>5</v>
      </c>
      <c r="G12" s="135">
        <v>5</v>
      </c>
      <c r="H12" s="135">
        <v>5</v>
      </c>
      <c r="I12" s="135">
        <v>6</v>
      </c>
      <c r="J12" s="135">
        <v>6</v>
      </c>
      <c r="K12" s="281">
        <v>6</v>
      </c>
      <c r="L12" s="669" t="str">
        <f>AK12</f>
        <v>学級の日【生活・人権目標】</v>
      </c>
      <c r="M12" s="670"/>
      <c r="N12" s="670"/>
      <c r="O12" s="670"/>
      <c r="P12" s="670"/>
      <c r="Q12" s="670"/>
      <c r="R12" s="670"/>
      <c r="S12" s="670"/>
      <c r="T12" s="670"/>
      <c r="U12" s="671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275</v>
      </c>
      <c r="AL12" s="71"/>
    </row>
    <row r="13" spans="1:38" ht="15" customHeight="1" x14ac:dyDescent="0.2">
      <c r="A13" s="332">
        <v>1</v>
      </c>
      <c r="B13" s="332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775"/>
      <c r="M13" s="801"/>
      <c r="N13" s="801"/>
      <c r="O13" s="801"/>
      <c r="P13" s="801"/>
      <c r="Q13" s="801"/>
      <c r="R13" s="801"/>
      <c r="S13" s="801"/>
      <c r="T13" s="801"/>
      <c r="U13" s="777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/>
      <c r="AL13" s="71"/>
    </row>
    <row r="14" spans="1:38" ht="15" customHeight="1" x14ac:dyDescent="0.2">
      <c r="A14" s="332"/>
      <c r="B14" s="332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778"/>
      <c r="M14" s="779"/>
      <c r="N14" s="779"/>
      <c r="O14" s="779"/>
      <c r="P14" s="779"/>
      <c r="Q14" s="779"/>
      <c r="R14" s="779"/>
      <c r="S14" s="779"/>
      <c r="T14" s="779"/>
      <c r="U14" s="78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  <c r="AL14" s="71"/>
    </row>
    <row r="15" spans="1:38" ht="15" customHeight="1" x14ac:dyDescent="0.2">
      <c r="A15" s="332"/>
      <c r="B15" s="332"/>
      <c r="C15" s="487">
        <v>5</v>
      </c>
      <c r="D15" s="494" t="str">
        <f>設定!J20</f>
        <v>水</v>
      </c>
      <c r="E15" s="318" t="s">
        <v>6</v>
      </c>
      <c r="F15" s="132">
        <v>4</v>
      </c>
      <c r="G15" s="133">
        <v>4</v>
      </c>
      <c r="H15" s="133">
        <v>4</v>
      </c>
      <c r="I15" s="133">
        <v>4</v>
      </c>
      <c r="J15" s="133">
        <v>4</v>
      </c>
      <c r="K15" s="134">
        <v>4</v>
      </c>
      <c r="L15" s="669" t="str">
        <f>AK15</f>
        <v>校内研（全体研）</v>
      </c>
      <c r="M15" s="670"/>
      <c r="N15" s="670"/>
      <c r="O15" s="670"/>
      <c r="P15" s="670"/>
      <c r="Q15" s="670"/>
      <c r="R15" s="670"/>
      <c r="S15" s="670"/>
      <c r="T15" s="670"/>
      <c r="U15" s="671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1"/>
      <c r="AG15" s="310"/>
      <c r="AH15" s="311"/>
      <c r="AI15" s="71"/>
      <c r="AJ15" s="710">
        <v>5</v>
      </c>
      <c r="AK15" s="136" t="s">
        <v>249</v>
      </c>
      <c r="AL15" s="71"/>
    </row>
    <row r="16" spans="1:38" ht="15" customHeight="1" x14ac:dyDescent="0.2">
      <c r="A16" s="332">
        <v>1</v>
      </c>
      <c r="B16" s="332"/>
      <c r="C16" s="487"/>
      <c r="D16" s="494"/>
      <c r="E16" s="330" t="s">
        <v>7</v>
      </c>
      <c r="F16" s="294"/>
      <c r="G16" s="135"/>
      <c r="H16" s="135"/>
      <c r="I16" s="135"/>
      <c r="J16" s="135"/>
      <c r="K16" s="281"/>
      <c r="L16" s="775"/>
      <c r="M16" s="801"/>
      <c r="N16" s="801"/>
      <c r="O16" s="801"/>
      <c r="P16" s="801"/>
      <c r="Q16" s="801"/>
      <c r="R16" s="801"/>
      <c r="S16" s="801"/>
      <c r="T16" s="801"/>
      <c r="U16" s="777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1"/>
      <c r="AG16" s="595"/>
      <c r="AH16" s="596"/>
      <c r="AI16" s="71"/>
      <c r="AJ16" s="711"/>
      <c r="AK16" s="128"/>
      <c r="AL16" s="71"/>
    </row>
    <row r="17" spans="1:38" ht="15" customHeight="1" x14ac:dyDescent="0.2">
      <c r="A17" s="332"/>
      <c r="B17" s="332"/>
      <c r="C17" s="487"/>
      <c r="D17" s="494"/>
      <c r="E17" s="308" t="s">
        <v>8</v>
      </c>
      <c r="F17" s="294"/>
      <c r="G17" s="135"/>
      <c r="H17" s="135"/>
      <c r="I17" s="135"/>
      <c r="J17" s="135"/>
      <c r="K17" s="281"/>
      <c r="L17" s="778"/>
      <c r="M17" s="779"/>
      <c r="N17" s="779"/>
      <c r="O17" s="779"/>
      <c r="P17" s="779"/>
      <c r="Q17" s="779"/>
      <c r="R17" s="779"/>
      <c r="S17" s="779"/>
      <c r="T17" s="779"/>
      <c r="U17" s="78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1"/>
      <c r="AG17" s="603"/>
      <c r="AH17" s="604"/>
      <c r="AI17" s="71"/>
      <c r="AJ17" s="712"/>
      <c r="AK17" s="312"/>
      <c r="AL17" s="71"/>
    </row>
    <row r="18" spans="1:38" ht="15" customHeight="1" x14ac:dyDescent="0.2">
      <c r="A18" s="332"/>
      <c r="B18" s="332"/>
      <c r="C18" s="487">
        <v>6</v>
      </c>
      <c r="D18" s="494" t="str">
        <f>設定!J23</f>
        <v>木</v>
      </c>
      <c r="E18" s="306" t="s">
        <v>6</v>
      </c>
      <c r="F18" s="294">
        <v>5</v>
      </c>
      <c r="G18" s="135">
        <v>6</v>
      </c>
      <c r="H18" s="135">
        <v>6</v>
      </c>
      <c r="I18" s="135">
        <v>6</v>
      </c>
      <c r="J18" s="135">
        <v>6</v>
      </c>
      <c r="K18" s="281">
        <v>6</v>
      </c>
      <c r="L18" s="669" t="str">
        <f>AK18</f>
        <v>読み聞かせ【１・３・５年】　学年朝会【２・４・6年】</v>
      </c>
      <c r="M18" s="670"/>
      <c r="N18" s="670"/>
      <c r="O18" s="670"/>
      <c r="P18" s="670"/>
      <c r="Q18" s="670"/>
      <c r="R18" s="670"/>
      <c r="S18" s="670"/>
      <c r="T18" s="670"/>
      <c r="U18" s="671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1"/>
      <c r="AG18" s="310"/>
      <c r="AH18" s="311"/>
      <c r="AI18" s="71"/>
      <c r="AJ18" s="710">
        <v>6</v>
      </c>
      <c r="AK18" s="136" t="s">
        <v>342</v>
      </c>
      <c r="AL18" s="71"/>
    </row>
    <row r="19" spans="1:38" ht="15" customHeight="1" x14ac:dyDescent="0.2">
      <c r="A19" s="332">
        <v>1</v>
      </c>
      <c r="B19" s="332"/>
      <c r="C19" s="487"/>
      <c r="D19" s="494"/>
      <c r="E19" s="330" t="s">
        <v>7</v>
      </c>
      <c r="F19" s="294"/>
      <c r="G19" s="135"/>
      <c r="H19" s="135"/>
      <c r="I19" s="135"/>
      <c r="J19" s="135"/>
      <c r="K19" s="281"/>
      <c r="L19" s="775"/>
      <c r="M19" s="801"/>
      <c r="N19" s="801"/>
      <c r="O19" s="801"/>
      <c r="P19" s="801"/>
      <c r="Q19" s="801"/>
      <c r="R19" s="801"/>
      <c r="S19" s="801"/>
      <c r="T19" s="801"/>
      <c r="U19" s="777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1"/>
      <c r="AG19" s="595"/>
      <c r="AH19" s="596"/>
      <c r="AI19" s="71"/>
      <c r="AJ19" s="711"/>
      <c r="AK19" s="128"/>
      <c r="AL19" s="71"/>
    </row>
    <row r="20" spans="1:38" ht="15" customHeight="1" x14ac:dyDescent="0.2">
      <c r="A20" s="332"/>
      <c r="B20" s="332"/>
      <c r="C20" s="487"/>
      <c r="D20" s="494"/>
      <c r="E20" s="308" t="s">
        <v>8</v>
      </c>
      <c r="F20" s="294"/>
      <c r="G20" s="135"/>
      <c r="H20" s="135"/>
      <c r="I20" s="135"/>
      <c r="J20" s="135"/>
      <c r="K20" s="281"/>
      <c r="L20" s="778"/>
      <c r="M20" s="779"/>
      <c r="N20" s="779"/>
      <c r="O20" s="779"/>
      <c r="P20" s="779"/>
      <c r="Q20" s="779"/>
      <c r="R20" s="779"/>
      <c r="S20" s="779"/>
      <c r="T20" s="779"/>
      <c r="U20" s="78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1"/>
      <c r="AG20" s="603"/>
      <c r="AH20" s="604"/>
      <c r="AI20" s="71"/>
      <c r="AJ20" s="712"/>
      <c r="AK20" s="312"/>
      <c r="AL20" s="71"/>
    </row>
    <row r="21" spans="1:38" ht="15" customHeight="1" x14ac:dyDescent="0.2">
      <c r="A21" s="332"/>
      <c r="B21" s="332"/>
      <c r="C21" s="487">
        <v>7</v>
      </c>
      <c r="D21" s="494" t="str">
        <f>設定!J26</f>
        <v>金</v>
      </c>
      <c r="E21" s="306" t="s">
        <v>6</v>
      </c>
      <c r="F21" s="294">
        <v>5</v>
      </c>
      <c r="G21" s="135">
        <v>5</v>
      </c>
      <c r="H21" s="135">
        <v>6</v>
      </c>
      <c r="I21" s="135">
        <v>6</v>
      </c>
      <c r="J21" s="135">
        <v>6</v>
      </c>
      <c r="K21" s="281">
        <v>6</v>
      </c>
      <c r="L21" s="805" t="str">
        <f>AK21</f>
        <v>秋の校外学習（1～4年）※バス8台予約済み</v>
      </c>
      <c r="M21" s="806"/>
      <c r="N21" s="806"/>
      <c r="O21" s="806"/>
      <c r="P21" s="806"/>
      <c r="Q21" s="806"/>
      <c r="R21" s="806"/>
      <c r="S21" s="806"/>
      <c r="T21" s="806"/>
      <c r="U21" s="807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1"/>
      <c r="AG21" s="310"/>
      <c r="AH21" s="311"/>
      <c r="AI21" s="71"/>
      <c r="AJ21" s="710">
        <v>7</v>
      </c>
      <c r="AK21" s="136" t="s">
        <v>214</v>
      </c>
      <c r="AL21" s="71"/>
    </row>
    <row r="22" spans="1:38" ht="15" customHeight="1" x14ac:dyDescent="0.2">
      <c r="A22" s="332">
        <v>1</v>
      </c>
      <c r="B22" s="332"/>
      <c r="C22" s="487"/>
      <c r="D22" s="494"/>
      <c r="E22" s="330" t="s">
        <v>7</v>
      </c>
      <c r="F22" s="294"/>
      <c r="G22" s="135"/>
      <c r="H22" s="135"/>
      <c r="I22" s="135"/>
      <c r="J22" s="135"/>
      <c r="K22" s="281"/>
      <c r="L22" s="896" t="str">
        <f>AK22</f>
        <v>★６校時日課</v>
      </c>
      <c r="M22" s="897"/>
      <c r="N22" s="897"/>
      <c r="O22" s="897"/>
      <c r="P22" s="897"/>
      <c r="Q22" s="897"/>
      <c r="R22" s="897"/>
      <c r="S22" s="897"/>
      <c r="T22" s="897"/>
      <c r="U22" s="898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1"/>
      <c r="AG22" s="595"/>
      <c r="AH22" s="596"/>
      <c r="AI22" s="71"/>
      <c r="AJ22" s="711"/>
      <c r="AK22" s="128" t="s">
        <v>383</v>
      </c>
      <c r="AL22" s="71"/>
    </row>
    <row r="23" spans="1:38" ht="15" customHeight="1" x14ac:dyDescent="0.2">
      <c r="A23" s="332"/>
      <c r="B23" s="332"/>
      <c r="C23" s="487"/>
      <c r="D23" s="494"/>
      <c r="E23" s="308" t="s">
        <v>8</v>
      </c>
      <c r="F23" s="294"/>
      <c r="G23" s="135"/>
      <c r="H23" s="135"/>
      <c r="I23" s="135"/>
      <c r="J23" s="135"/>
      <c r="K23" s="281"/>
      <c r="L23" s="778"/>
      <c r="M23" s="779"/>
      <c r="N23" s="779"/>
      <c r="O23" s="779"/>
      <c r="P23" s="779"/>
      <c r="Q23" s="779"/>
      <c r="R23" s="779"/>
      <c r="S23" s="779"/>
      <c r="T23" s="779"/>
      <c r="U23" s="78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1"/>
      <c r="AG23" s="603"/>
      <c r="AH23" s="604"/>
      <c r="AI23" s="71"/>
      <c r="AJ23" s="712"/>
      <c r="AK23" s="312"/>
      <c r="AL23" s="71"/>
    </row>
    <row r="24" spans="1:38" ht="15" customHeight="1" x14ac:dyDescent="0.2">
      <c r="A24" s="332"/>
      <c r="B24" s="332"/>
      <c r="C24" s="605">
        <v>8</v>
      </c>
      <c r="D24" s="606" t="str">
        <f>設定!J29</f>
        <v>土</v>
      </c>
      <c r="E24" s="398" t="s">
        <v>6</v>
      </c>
      <c r="F24" s="391"/>
      <c r="G24" s="392"/>
      <c r="H24" s="392"/>
      <c r="I24" s="392"/>
      <c r="J24" s="392"/>
      <c r="K24" s="393"/>
      <c r="L24" s="899">
        <f>AK24</f>
        <v>0</v>
      </c>
      <c r="M24" s="900"/>
      <c r="N24" s="900"/>
      <c r="O24" s="900"/>
      <c r="P24" s="900"/>
      <c r="Q24" s="900"/>
      <c r="R24" s="900"/>
      <c r="S24" s="900"/>
      <c r="T24" s="900"/>
      <c r="U24" s="901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1"/>
      <c r="AG24" s="394"/>
      <c r="AH24" s="399"/>
      <c r="AI24" s="71"/>
      <c r="AJ24" s="710">
        <v>8</v>
      </c>
      <c r="AK24" s="136"/>
      <c r="AL24" s="71"/>
    </row>
    <row r="25" spans="1:38" ht="15" customHeight="1" x14ac:dyDescent="0.2">
      <c r="A25" s="332"/>
      <c r="B25" s="332"/>
      <c r="C25" s="605"/>
      <c r="D25" s="606"/>
      <c r="E25" s="404" t="s">
        <v>7</v>
      </c>
      <c r="F25" s="391"/>
      <c r="G25" s="392"/>
      <c r="H25" s="392"/>
      <c r="I25" s="392"/>
      <c r="J25" s="392"/>
      <c r="K25" s="393"/>
      <c r="L25" s="798"/>
      <c r="M25" s="799"/>
      <c r="N25" s="799"/>
      <c r="O25" s="799"/>
      <c r="P25" s="799"/>
      <c r="Q25" s="799"/>
      <c r="R25" s="799"/>
      <c r="S25" s="799"/>
      <c r="T25" s="799"/>
      <c r="U25" s="80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1"/>
      <c r="AG25" s="615"/>
      <c r="AH25" s="616"/>
      <c r="AI25" s="71"/>
      <c r="AJ25" s="711"/>
      <c r="AK25" s="128"/>
      <c r="AL25" s="71"/>
    </row>
    <row r="26" spans="1:38" ht="15" customHeight="1" x14ac:dyDescent="0.2">
      <c r="A26" s="332"/>
      <c r="B26" s="332"/>
      <c r="C26" s="605"/>
      <c r="D26" s="606"/>
      <c r="E26" s="405" t="s">
        <v>8</v>
      </c>
      <c r="F26" s="391"/>
      <c r="G26" s="392"/>
      <c r="H26" s="392"/>
      <c r="I26" s="392"/>
      <c r="J26" s="392"/>
      <c r="K26" s="393"/>
      <c r="L26" s="802"/>
      <c r="M26" s="803"/>
      <c r="N26" s="803"/>
      <c r="O26" s="803"/>
      <c r="P26" s="803"/>
      <c r="Q26" s="803"/>
      <c r="R26" s="803"/>
      <c r="S26" s="803"/>
      <c r="T26" s="803"/>
      <c r="U26" s="804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1"/>
      <c r="AG26" s="620"/>
      <c r="AH26" s="621"/>
      <c r="AI26" s="71"/>
      <c r="AJ26" s="712"/>
      <c r="AK26" s="312"/>
      <c r="AL26" s="71"/>
    </row>
    <row r="27" spans="1:38" ht="15" customHeight="1" x14ac:dyDescent="0.2">
      <c r="A27" s="332"/>
      <c r="B27" s="332"/>
      <c r="C27" s="605">
        <v>9</v>
      </c>
      <c r="D27" s="606" t="str">
        <f>設定!J32</f>
        <v>日</v>
      </c>
      <c r="E27" s="398" t="s">
        <v>6</v>
      </c>
      <c r="F27" s="391"/>
      <c r="G27" s="392"/>
      <c r="H27" s="392"/>
      <c r="I27" s="392"/>
      <c r="J27" s="392"/>
      <c r="K27" s="393"/>
      <c r="L27" s="808"/>
      <c r="M27" s="667"/>
      <c r="N27" s="667"/>
      <c r="O27" s="667"/>
      <c r="P27" s="667"/>
      <c r="Q27" s="667"/>
      <c r="R27" s="667"/>
      <c r="S27" s="667"/>
      <c r="T27" s="667"/>
      <c r="U27" s="668"/>
      <c r="V27" s="610"/>
      <c r="W27" s="610"/>
      <c r="X27" s="610"/>
      <c r="Y27" s="610"/>
      <c r="Z27" s="610"/>
      <c r="AA27" s="610"/>
      <c r="AB27" s="610"/>
      <c r="AC27" s="610"/>
      <c r="AD27" s="610"/>
      <c r="AE27" s="610"/>
      <c r="AF27" s="611"/>
      <c r="AG27" s="394"/>
      <c r="AH27" s="399"/>
      <c r="AI27" s="71"/>
      <c r="AJ27" s="710">
        <v>9</v>
      </c>
      <c r="AK27" s="136"/>
      <c r="AL27" s="71"/>
    </row>
    <row r="28" spans="1:38" ht="15" customHeight="1" x14ac:dyDescent="0.2">
      <c r="A28" s="332"/>
      <c r="B28" s="332"/>
      <c r="C28" s="605"/>
      <c r="D28" s="606"/>
      <c r="E28" s="404" t="s">
        <v>7</v>
      </c>
      <c r="F28" s="391"/>
      <c r="G28" s="392"/>
      <c r="H28" s="392"/>
      <c r="I28" s="392"/>
      <c r="J28" s="392"/>
      <c r="K28" s="393"/>
      <c r="L28" s="798"/>
      <c r="M28" s="799"/>
      <c r="N28" s="799"/>
      <c r="O28" s="799"/>
      <c r="P28" s="799"/>
      <c r="Q28" s="799"/>
      <c r="R28" s="799"/>
      <c r="S28" s="799"/>
      <c r="T28" s="799"/>
      <c r="U28" s="80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1"/>
      <c r="AG28" s="615"/>
      <c r="AH28" s="616"/>
      <c r="AI28" s="71"/>
      <c r="AJ28" s="711"/>
      <c r="AK28" s="128"/>
      <c r="AL28" s="71"/>
    </row>
    <row r="29" spans="1:38" ht="15" customHeight="1" x14ac:dyDescent="0.2">
      <c r="A29" s="332"/>
      <c r="B29" s="332"/>
      <c r="C29" s="605"/>
      <c r="D29" s="606"/>
      <c r="E29" s="405" t="s">
        <v>8</v>
      </c>
      <c r="F29" s="391"/>
      <c r="G29" s="392"/>
      <c r="H29" s="392"/>
      <c r="I29" s="392"/>
      <c r="J29" s="392"/>
      <c r="K29" s="393"/>
      <c r="L29" s="802"/>
      <c r="M29" s="803"/>
      <c r="N29" s="803"/>
      <c r="O29" s="803"/>
      <c r="P29" s="803"/>
      <c r="Q29" s="803"/>
      <c r="R29" s="803"/>
      <c r="S29" s="803"/>
      <c r="T29" s="803"/>
      <c r="U29" s="804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1"/>
      <c r="AG29" s="620"/>
      <c r="AH29" s="621"/>
      <c r="AI29" s="71"/>
      <c r="AJ29" s="712"/>
      <c r="AK29" s="312"/>
      <c r="AL29" s="71"/>
    </row>
    <row r="30" spans="1:38" ht="15" customHeight="1" x14ac:dyDescent="0.2">
      <c r="A30" s="332"/>
      <c r="B30" s="332"/>
      <c r="C30" s="487">
        <v>10</v>
      </c>
      <c r="D30" s="494" t="str">
        <f>設定!J35</f>
        <v>月</v>
      </c>
      <c r="E30" s="306" t="s">
        <v>6</v>
      </c>
      <c r="F30" s="294">
        <v>5</v>
      </c>
      <c r="G30" s="135">
        <v>5</v>
      </c>
      <c r="H30" s="135">
        <v>6</v>
      </c>
      <c r="I30" s="135">
        <v>6</v>
      </c>
      <c r="J30" s="135">
        <v>6</v>
      </c>
      <c r="K30" s="281">
        <v>6</v>
      </c>
      <c r="L30" s="669">
        <f>AK30</f>
        <v>0</v>
      </c>
      <c r="M30" s="670"/>
      <c r="N30" s="670"/>
      <c r="O30" s="670"/>
      <c r="P30" s="670"/>
      <c r="Q30" s="670"/>
      <c r="R30" s="670"/>
      <c r="S30" s="670"/>
      <c r="T30" s="670"/>
      <c r="U30" s="671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/>
      <c r="AL30" s="71"/>
    </row>
    <row r="31" spans="1:38" ht="15" customHeight="1" x14ac:dyDescent="0.2">
      <c r="A31" s="332">
        <v>1</v>
      </c>
      <c r="B31" s="332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775"/>
      <c r="M31" s="801"/>
      <c r="N31" s="801"/>
      <c r="O31" s="801"/>
      <c r="P31" s="801"/>
      <c r="Q31" s="801"/>
      <c r="R31" s="801"/>
      <c r="S31" s="801"/>
      <c r="T31" s="801"/>
      <c r="U31" s="777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/>
      <c r="AL31" s="71"/>
    </row>
    <row r="32" spans="1:38" ht="15" customHeight="1" x14ac:dyDescent="0.2">
      <c r="A32" s="332"/>
      <c r="B32" s="332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778"/>
      <c r="M32" s="779"/>
      <c r="N32" s="779"/>
      <c r="O32" s="779"/>
      <c r="P32" s="779"/>
      <c r="Q32" s="779"/>
      <c r="R32" s="779"/>
      <c r="S32" s="779"/>
      <c r="T32" s="779"/>
      <c r="U32" s="78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  <c r="AL32" s="71"/>
    </row>
    <row r="33" spans="1:38" ht="15" customHeight="1" x14ac:dyDescent="0.2">
      <c r="A33" s="332"/>
      <c r="B33" s="332"/>
      <c r="C33" s="487">
        <v>11</v>
      </c>
      <c r="D33" s="494" t="str">
        <f>設定!J38</f>
        <v>火</v>
      </c>
      <c r="E33" s="306" t="s">
        <v>6</v>
      </c>
      <c r="F33" s="294">
        <v>5</v>
      </c>
      <c r="G33" s="135">
        <v>5</v>
      </c>
      <c r="H33" s="135">
        <v>5</v>
      </c>
      <c r="I33" s="135">
        <v>5</v>
      </c>
      <c r="J33" s="135">
        <v>5</v>
      </c>
      <c r="K33" s="281">
        <v>5</v>
      </c>
      <c r="L33" s="669" t="str">
        <f>AK33</f>
        <v>学級の日【１人１鉢運動について　栽培】※火・水入れ替え</v>
      </c>
      <c r="M33" s="670"/>
      <c r="N33" s="670"/>
      <c r="O33" s="670"/>
      <c r="P33" s="670"/>
      <c r="Q33" s="670"/>
      <c r="R33" s="670"/>
      <c r="S33" s="670"/>
      <c r="T33" s="670"/>
      <c r="U33" s="671"/>
      <c r="V33" s="590" t="s">
        <v>460</v>
      </c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  <c r="AG33" s="310"/>
      <c r="AH33" s="311"/>
      <c r="AI33" s="71"/>
      <c r="AJ33" s="710">
        <v>11</v>
      </c>
      <c r="AK33" s="136" t="s">
        <v>417</v>
      </c>
      <c r="AL33" s="71"/>
    </row>
    <row r="34" spans="1:38" ht="15" customHeight="1" x14ac:dyDescent="0.2">
      <c r="A34" s="332">
        <v>1</v>
      </c>
      <c r="B34" s="332"/>
      <c r="C34" s="487"/>
      <c r="D34" s="494"/>
      <c r="E34" s="330" t="s">
        <v>7</v>
      </c>
      <c r="F34" s="294"/>
      <c r="G34" s="135"/>
      <c r="H34" s="135"/>
      <c r="I34" s="135"/>
      <c r="J34" s="135"/>
      <c r="K34" s="281"/>
      <c r="L34" s="775" t="str">
        <f>AK34</f>
        <v>職員会議</v>
      </c>
      <c r="M34" s="801"/>
      <c r="N34" s="801"/>
      <c r="O34" s="801"/>
      <c r="P34" s="801"/>
      <c r="Q34" s="801"/>
      <c r="R34" s="801"/>
      <c r="S34" s="801"/>
      <c r="T34" s="801"/>
      <c r="U34" s="777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1"/>
      <c r="AG34" s="595"/>
      <c r="AH34" s="596"/>
      <c r="AI34" s="71"/>
      <c r="AJ34" s="711"/>
      <c r="AK34" s="128" t="s">
        <v>226</v>
      </c>
      <c r="AL34" s="71"/>
    </row>
    <row r="35" spans="1:38" ht="15" customHeight="1" x14ac:dyDescent="0.2">
      <c r="A35" s="332"/>
      <c r="B35" s="332"/>
      <c r="C35" s="487"/>
      <c r="D35" s="494"/>
      <c r="E35" s="308" t="s">
        <v>8</v>
      </c>
      <c r="F35" s="294"/>
      <c r="G35" s="135"/>
      <c r="H35" s="135"/>
      <c r="I35" s="135"/>
      <c r="J35" s="135"/>
      <c r="K35" s="281"/>
      <c r="L35" s="778"/>
      <c r="M35" s="779"/>
      <c r="N35" s="779"/>
      <c r="O35" s="779"/>
      <c r="P35" s="779"/>
      <c r="Q35" s="779"/>
      <c r="R35" s="779"/>
      <c r="S35" s="779"/>
      <c r="T35" s="779"/>
      <c r="U35" s="78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1"/>
      <c r="AG35" s="603"/>
      <c r="AH35" s="604"/>
      <c r="AI35" s="71"/>
      <c r="AJ35" s="712"/>
      <c r="AK35" s="312"/>
      <c r="AL35" s="71"/>
    </row>
    <row r="36" spans="1:38" ht="15" customHeight="1" x14ac:dyDescent="0.2">
      <c r="A36" s="332"/>
      <c r="B36" s="332"/>
      <c r="C36" s="487">
        <v>12</v>
      </c>
      <c r="D36" s="494" t="str">
        <f>設定!J41</f>
        <v>水</v>
      </c>
      <c r="E36" s="306" t="s">
        <v>6</v>
      </c>
      <c r="F36" s="294">
        <v>4</v>
      </c>
      <c r="G36" s="135">
        <v>4</v>
      </c>
      <c r="H36" s="135">
        <v>5</v>
      </c>
      <c r="I36" s="135">
        <v>6</v>
      </c>
      <c r="J36" s="135">
        <v>6</v>
      </c>
      <c r="K36" s="281">
        <v>6</v>
      </c>
      <c r="L36" s="669" t="str">
        <f>AK36</f>
        <v>※火・水入れ替え</v>
      </c>
      <c r="M36" s="670"/>
      <c r="N36" s="670"/>
      <c r="O36" s="670"/>
      <c r="P36" s="670"/>
      <c r="Q36" s="670"/>
      <c r="R36" s="670"/>
      <c r="S36" s="670"/>
      <c r="T36" s="670"/>
      <c r="U36" s="671"/>
      <c r="V36" s="590" t="s">
        <v>492</v>
      </c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375</v>
      </c>
      <c r="AL36" s="71"/>
    </row>
    <row r="37" spans="1:38" ht="15" customHeight="1" x14ac:dyDescent="0.2">
      <c r="A37" s="332">
        <v>1</v>
      </c>
      <c r="B37" s="332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775" t="str">
        <f>AK37</f>
        <v>感謝集会　ZOOM</v>
      </c>
      <c r="M37" s="801"/>
      <c r="N37" s="801"/>
      <c r="O37" s="801"/>
      <c r="P37" s="801"/>
      <c r="Q37" s="801"/>
      <c r="R37" s="801"/>
      <c r="S37" s="801"/>
      <c r="T37" s="801"/>
      <c r="U37" s="777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 t="s">
        <v>374</v>
      </c>
      <c r="AL37" s="71"/>
    </row>
    <row r="38" spans="1:38" ht="15" customHeight="1" x14ac:dyDescent="0.2">
      <c r="A38" s="332"/>
      <c r="B38" s="332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778" t="str">
        <f>AK38</f>
        <v>就学時健康診断　１４：００～</v>
      </c>
      <c r="M38" s="779"/>
      <c r="N38" s="779"/>
      <c r="O38" s="779"/>
      <c r="P38" s="779"/>
      <c r="Q38" s="779"/>
      <c r="R38" s="779"/>
      <c r="S38" s="779"/>
      <c r="T38" s="779"/>
      <c r="U38" s="78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 t="s">
        <v>373</v>
      </c>
      <c r="AL38" s="71"/>
    </row>
    <row r="39" spans="1:38" ht="15" customHeight="1" x14ac:dyDescent="0.2">
      <c r="A39" s="332"/>
      <c r="B39" s="332"/>
      <c r="C39" s="487">
        <v>13</v>
      </c>
      <c r="D39" s="494" t="str">
        <f>設定!J44</f>
        <v>木</v>
      </c>
      <c r="E39" s="306" t="s">
        <v>6</v>
      </c>
      <c r="F39" s="294">
        <v>5</v>
      </c>
      <c r="G39" s="135">
        <v>6</v>
      </c>
      <c r="H39" s="135">
        <v>6</v>
      </c>
      <c r="I39" s="135">
        <v>6</v>
      </c>
      <c r="J39" s="135">
        <v>6</v>
      </c>
      <c r="K39" s="281">
        <v>6</v>
      </c>
      <c r="L39" s="669" t="str">
        <f>AK39</f>
        <v>読み聞かせ【２・４・６年】　学年朝会【１・３・５年】</v>
      </c>
      <c r="M39" s="670"/>
      <c r="N39" s="670"/>
      <c r="O39" s="670"/>
      <c r="P39" s="670"/>
      <c r="Q39" s="670"/>
      <c r="R39" s="670"/>
      <c r="S39" s="670"/>
      <c r="T39" s="670"/>
      <c r="U39" s="671"/>
      <c r="V39" s="590" t="s">
        <v>215</v>
      </c>
      <c r="W39" s="590"/>
      <c r="X39" s="590"/>
      <c r="Y39" s="590"/>
      <c r="Z39" s="590"/>
      <c r="AA39" s="590"/>
      <c r="AB39" s="590"/>
      <c r="AC39" s="590"/>
      <c r="AD39" s="590"/>
      <c r="AE39" s="590"/>
      <c r="AF39" s="591"/>
      <c r="AG39" s="310"/>
      <c r="AH39" s="311"/>
      <c r="AI39" s="71"/>
      <c r="AJ39" s="710">
        <v>13</v>
      </c>
      <c r="AK39" s="136" t="s">
        <v>348</v>
      </c>
      <c r="AL39" s="71"/>
    </row>
    <row r="40" spans="1:38" ht="15" customHeight="1" x14ac:dyDescent="0.2">
      <c r="A40" s="332">
        <v>1</v>
      </c>
      <c r="B40" s="332"/>
      <c r="C40" s="487"/>
      <c r="D40" s="494"/>
      <c r="E40" s="330" t="s">
        <v>7</v>
      </c>
      <c r="F40" s="294"/>
      <c r="G40" s="135"/>
      <c r="H40" s="135"/>
      <c r="I40" s="135"/>
      <c r="J40" s="135"/>
      <c r="K40" s="281"/>
      <c r="L40" s="775"/>
      <c r="M40" s="801"/>
      <c r="N40" s="801"/>
      <c r="O40" s="801"/>
      <c r="P40" s="801"/>
      <c r="Q40" s="801"/>
      <c r="R40" s="801"/>
      <c r="S40" s="801"/>
      <c r="T40" s="801"/>
      <c r="U40" s="777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1"/>
      <c r="AG40" s="595"/>
      <c r="AH40" s="596"/>
      <c r="AI40" s="71"/>
      <c r="AJ40" s="711"/>
      <c r="AK40" s="128"/>
      <c r="AL40" s="71"/>
    </row>
    <row r="41" spans="1:38" ht="15" customHeight="1" x14ac:dyDescent="0.2">
      <c r="A41" s="332"/>
      <c r="B41" s="332"/>
      <c r="C41" s="487"/>
      <c r="D41" s="494"/>
      <c r="E41" s="308" t="s">
        <v>8</v>
      </c>
      <c r="F41" s="294"/>
      <c r="G41" s="135"/>
      <c r="H41" s="135"/>
      <c r="I41" s="135"/>
      <c r="J41" s="135"/>
      <c r="K41" s="281"/>
      <c r="L41" s="778"/>
      <c r="M41" s="779"/>
      <c r="N41" s="779"/>
      <c r="O41" s="779"/>
      <c r="P41" s="779"/>
      <c r="Q41" s="779"/>
      <c r="R41" s="779"/>
      <c r="S41" s="779"/>
      <c r="T41" s="779"/>
      <c r="U41" s="78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1"/>
      <c r="AG41" s="603"/>
      <c r="AH41" s="604"/>
      <c r="AI41" s="71"/>
      <c r="AJ41" s="712"/>
      <c r="AK41" s="312"/>
      <c r="AL41" s="71"/>
    </row>
    <row r="42" spans="1:38" ht="15" customHeight="1" x14ac:dyDescent="0.2">
      <c r="A42" s="332"/>
      <c r="B42" s="332"/>
      <c r="C42" s="487">
        <v>14</v>
      </c>
      <c r="D42" s="494" t="str">
        <f>設定!J47</f>
        <v>金</v>
      </c>
      <c r="E42" s="306" t="s">
        <v>6</v>
      </c>
      <c r="F42" s="294">
        <v>5</v>
      </c>
      <c r="G42" s="135">
        <v>5</v>
      </c>
      <c r="H42" s="135">
        <v>6</v>
      </c>
      <c r="I42" s="135">
        <v>6</v>
      </c>
      <c r="J42" s="135">
        <v>6</v>
      </c>
      <c r="K42" s="281">
        <v>6</v>
      </c>
      <c r="L42" s="669" t="str">
        <f>AK42</f>
        <v>★６校時日課</v>
      </c>
      <c r="M42" s="670"/>
      <c r="N42" s="670"/>
      <c r="O42" s="670"/>
      <c r="P42" s="670"/>
      <c r="Q42" s="670"/>
      <c r="R42" s="670"/>
      <c r="S42" s="670"/>
      <c r="T42" s="670"/>
      <c r="U42" s="671"/>
      <c r="V42" s="590" t="s">
        <v>216</v>
      </c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 t="s">
        <v>383</v>
      </c>
      <c r="AL42" s="71"/>
    </row>
    <row r="43" spans="1:38" ht="15" customHeight="1" x14ac:dyDescent="0.2">
      <c r="A43" s="332">
        <v>1</v>
      </c>
      <c r="B43" s="332"/>
      <c r="C43" s="487"/>
      <c r="D43" s="494"/>
      <c r="E43" s="330" t="s">
        <v>7</v>
      </c>
      <c r="F43" s="294"/>
      <c r="G43" s="135"/>
      <c r="H43" s="135"/>
      <c r="I43" s="135"/>
      <c r="J43" s="135"/>
      <c r="K43" s="281"/>
      <c r="L43" s="775"/>
      <c r="M43" s="801"/>
      <c r="N43" s="801"/>
      <c r="O43" s="801"/>
      <c r="P43" s="801"/>
      <c r="Q43" s="801"/>
      <c r="R43" s="801"/>
      <c r="S43" s="801"/>
      <c r="T43" s="801"/>
      <c r="U43" s="777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/>
      <c r="AL43" s="71"/>
    </row>
    <row r="44" spans="1:38" ht="15" customHeight="1" x14ac:dyDescent="0.2">
      <c r="A44" s="332"/>
      <c r="B44" s="332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778"/>
      <c r="M44" s="779"/>
      <c r="N44" s="779"/>
      <c r="O44" s="779"/>
      <c r="P44" s="779"/>
      <c r="Q44" s="779"/>
      <c r="R44" s="779"/>
      <c r="S44" s="779"/>
      <c r="T44" s="779"/>
      <c r="U44" s="78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  <c r="AL44" s="71"/>
    </row>
    <row r="45" spans="1:38" ht="15" customHeight="1" x14ac:dyDescent="0.2">
      <c r="A45" s="332"/>
      <c r="B45" s="332"/>
      <c r="C45" s="605">
        <v>15</v>
      </c>
      <c r="D45" s="606" t="str">
        <f>設定!J50</f>
        <v>土</v>
      </c>
      <c r="E45" s="398" t="s">
        <v>6</v>
      </c>
      <c r="F45" s="391"/>
      <c r="G45" s="392"/>
      <c r="H45" s="392"/>
      <c r="I45" s="392"/>
      <c r="J45" s="392"/>
      <c r="K45" s="393"/>
      <c r="L45" s="808" t="str">
        <f>AK45</f>
        <v>第３土曜日「おきなわ地域教育の日」</v>
      </c>
      <c r="M45" s="667"/>
      <c r="N45" s="667"/>
      <c r="O45" s="667"/>
      <c r="P45" s="667"/>
      <c r="Q45" s="667"/>
      <c r="R45" s="667"/>
      <c r="S45" s="667"/>
      <c r="T45" s="667"/>
      <c r="U45" s="668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1"/>
      <c r="AG45" s="394"/>
      <c r="AH45" s="399"/>
      <c r="AI45" s="71"/>
      <c r="AJ45" s="710">
        <v>15</v>
      </c>
      <c r="AK45" s="136" t="s">
        <v>282</v>
      </c>
      <c r="AL45" s="71"/>
    </row>
    <row r="46" spans="1:38" ht="15" customHeight="1" x14ac:dyDescent="0.2">
      <c r="A46" s="332"/>
      <c r="B46" s="332"/>
      <c r="C46" s="605"/>
      <c r="D46" s="606"/>
      <c r="E46" s="404" t="s">
        <v>7</v>
      </c>
      <c r="F46" s="391"/>
      <c r="G46" s="392"/>
      <c r="H46" s="392"/>
      <c r="I46" s="392"/>
      <c r="J46" s="392"/>
      <c r="K46" s="393"/>
      <c r="L46" s="798"/>
      <c r="M46" s="799"/>
      <c r="N46" s="799"/>
      <c r="O46" s="799"/>
      <c r="P46" s="799"/>
      <c r="Q46" s="799"/>
      <c r="R46" s="799"/>
      <c r="S46" s="799"/>
      <c r="T46" s="799"/>
      <c r="U46" s="80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1"/>
      <c r="AG46" s="615"/>
      <c r="AH46" s="616"/>
      <c r="AI46" s="71"/>
      <c r="AJ46" s="711"/>
      <c r="AK46" s="128"/>
      <c r="AL46" s="71"/>
    </row>
    <row r="47" spans="1:38" ht="15" customHeight="1" x14ac:dyDescent="0.2">
      <c r="A47" s="332"/>
      <c r="B47" s="332"/>
      <c r="C47" s="605"/>
      <c r="D47" s="606"/>
      <c r="E47" s="405" t="s">
        <v>8</v>
      </c>
      <c r="F47" s="391"/>
      <c r="G47" s="392"/>
      <c r="H47" s="392"/>
      <c r="I47" s="392"/>
      <c r="J47" s="392"/>
      <c r="K47" s="393"/>
      <c r="L47" s="802"/>
      <c r="M47" s="803"/>
      <c r="N47" s="803"/>
      <c r="O47" s="803"/>
      <c r="P47" s="803"/>
      <c r="Q47" s="803"/>
      <c r="R47" s="803"/>
      <c r="S47" s="803"/>
      <c r="T47" s="803"/>
      <c r="U47" s="804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1"/>
      <c r="AG47" s="620"/>
      <c r="AH47" s="621"/>
      <c r="AI47" s="71"/>
      <c r="AJ47" s="712"/>
      <c r="AK47" s="312"/>
      <c r="AL47" s="71"/>
    </row>
    <row r="48" spans="1:38" ht="15" customHeight="1" x14ac:dyDescent="0.2">
      <c r="A48" s="332"/>
      <c r="B48" s="332"/>
      <c r="C48" s="605">
        <v>16</v>
      </c>
      <c r="D48" s="606" t="str">
        <f>設定!J53</f>
        <v>日</v>
      </c>
      <c r="E48" s="398" t="s">
        <v>6</v>
      </c>
      <c r="F48" s="391"/>
      <c r="G48" s="392"/>
      <c r="H48" s="392"/>
      <c r="I48" s="392"/>
      <c r="J48" s="392"/>
      <c r="K48" s="393"/>
      <c r="L48" s="808" t="str">
        <f>AK48</f>
        <v>第３日曜日「家庭の日・ファミリー読書」</v>
      </c>
      <c r="M48" s="667"/>
      <c r="N48" s="667"/>
      <c r="O48" s="667"/>
      <c r="P48" s="667"/>
      <c r="Q48" s="667"/>
      <c r="R48" s="667"/>
      <c r="S48" s="667"/>
      <c r="T48" s="667"/>
      <c r="U48" s="668"/>
      <c r="V48" s="610"/>
      <c r="W48" s="610"/>
      <c r="X48" s="610"/>
      <c r="Y48" s="610"/>
      <c r="Z48" s="610"/>
      <c r="AA48" s="610"/>
      <c r="AB48" s="610"/>
      <c r="AC48" s="610"/>
      <c r="AD48" s="610"/>
      <c r="AE48" s="610"/>
      <c r="AF48" s="611"/>
      <c r="AG48" s="394"/>
      <c r="AH48" s="399"/>
      <c r="AI48" s="71"/>
      <c r="AJ48" s="710">
        <v>16</v>
      </c>
      <c r="AK48" s="136" t="s">
        <v>432</v>
      </c>
      <c r="AL48" s="71"/>
    </row>
    <row r="49" spans="1:38" ht="15" customHeight="1" x14ac:dyDescent="0.2">
      <c r="A49" s="332"/>
      <c r="B49" s="332"/>
      <c r="C49" s="605"/>
      <c r="D49" s="606"/>
      <c r="E49" s="404" t="s">
        <v>7</v>
      </c>
      <c r="F49" s="391"/>
      <c r="G49" s="392"/>
      <c r="H49" s="392"/>
      <c r="I49" s="392"/>
      <c r="J49" s="392"/>
      <c r="K49" s="393"/>
      <c r="L49" s="798"/>
      <c r="M49" s="799"/>
      <c r="N49" s="799"/>
      <c r="O49" s="799"/>
      <c r="P49" s="799"/>
      <c r="Q49" s="799"/>
      <c r="R49" s="799"/>
      <c r="S49" s="799"/>
      <c r="T49" s="799"/>
      <c r="U49" s="800"/>
      <c r="V49" s="610"/>
      <c r="W49" s="610"/>
      <c r="X49" s="610"/>
      <c r="Y49" s="610"/>
      <c r="Z49" s="610"/>
      <c r="AA49" s="610"/>
      <c r="AB49" s="610"/>
      <c r="AC49" s="610"/>
      <c r="AD49" s="610"/>
      <c r="AE49" s="610"/>
      <c r="AF49" s="611"/>
      <c r="AG49" s="615"/>
      <c r="AH49" s="616"/>
      <c r="AI49" s="71"/>
      <c r="AJ49" s="711"/>
      <c r="AK49" s="128"/>
      <c r="AL49" s="71"/>
    </row>
    <row r="50" spans="1:38" ht="15" customHeight="1" x14ac:dyDescent="0.2">
      <c r="A50" s="332"/>
      <c r="B50" s="332"/>
      <c r="C50" s="605"/>
      <c r="D50" s="606"/>
      <c r="E50" s="405" t="s">
        <v>8</v>
      </c>
      <c r="F50" s="391"/>
      <c r="G50" s="392"/>
      <c r="H50" s="392"/>
      <c r="I50" s="392"/>
      <c r="J50" s="392"/>
      <c r="K50" s="393"/>
      <c r="L50" s="802"/>
      <c r="M50" s="803"/>
      <c r="N50" s="803"/>
      <c r="O50" s="803"/>
      <c r="P50" s="803"/>
      <c r="Q50" s="803"/>
      <c r="R50" s="803"/>
      <c r="S50" s="803"/>
      <c r="T50" s="803"/>
      <c r="U50" s="804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1"/>
      <c r="AG50" s="620"/>
      <c r="AH50" s="621"/>
      <c r="AI50" s="71"/>
      <c r="AJ50" s="712"/>
      <c r="AK50" s="312"/>
      <c r="AL50" s="71"/>
    </row>
    <row r="51" spans="1:38" ht="15" customHeight="1" x14ac:dyDescent="0.2">
      <c r="A51" s="332"/>
      <c r="B51" s="332"/>
      <c r="C51" s="487">
        <v>17</v>
      </c>
      <c r="D51" s="494" t="str">
        <f>設定!J56</f>
        <v>月</v>
      </c>
      <c r="E51" s="306" t="s">
        <v>6</v>
      </c>
      <c r="F51" s="294">
        <v>5</v>
      </c>
      <c r="G51" s="135">
        <v>5</v>
      </c>
      <c r="H51" s="135">
        <v>6</v>
      </c>
      <c r="I51" s="135">
        <v>6</v>
      </c>
      <c r="J51" s="135">
        <v>6</v>
      </c>
      <c r="K51" s="281">
        <v>6</v>
      </c>
      <c r="L51" s="669" t="str">
        <f>AK51</f>
        <v>修学旅行（6年）</v>
      </c>
      <c r="M51" s="670"/>
      <c r="N51" s="670"/>
      <c r="O51" s="670"/>
      <c r="P51" s="670"/>
      <c r="Q51" s="670"/>
      <c r="R51" s="670"/>
      <c r="S51" s="670"/>
      <c r="T51" s="670"/>
      <c r="U51" s="671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218</v>
      </c>
      <c r="AL51" s="71"/>
    </row>
    <row r="52" spans="1:38" ht="15" customHeight="1" x14ac:dyDescent="0.2">
      <c r="A52" s="332">
        <v>1</v>
      </c>
      <c r="B52" s="332"/>
      <c r="C52" s="487"/>
      <c r="D52" s="494"/>
      <c r="E52" s="330" t="s">
        <v>7</v>
      </c>
      <c r="F52" s="294"/>
      <c r="G52" s="135"/>
      <c r="H52" s="135"/>
      <c r="I52" s="135"/>
      <c r="J52" s="135"/>
      <c r="K52" s="281"/>
      <c r="L52" s="775"/>
      <c r="M52" s="801"/>
      <c r="N52" s="801"/>
      <c r="O52" s="801"/>
      <c r="P52" s="801"/>
      <c r="Q52" s="801"/>
      <c r="R52" s="801"/>
      <c r="S52" s="801"/>
      <c r="T52" s="801"/>
      <c r="U52" s="777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/>
      <c r="AL52" s="71"/>
    </row>
    <row r="53" spans="1:38" ht="15" customHeight="1" thickBot="1" x14ac:dyDescent="0.25">
      <c r="A53" s="332"/>
      <c r="B53" s="332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810"/>
      <c r="M53" s="811"/>
      <c r="N53" s="811"/>
      <c r="O53" s="811"/>
      <c r="P53" s="811"/>
      <c r="Q53" s="811"/>
      <c r="R53" s="811"/>
      <c r="S53" s="811"/>
      <c r="T53" s="811"/>
      <c r="U53" s="812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  <c r="AL53" s="71"/>
    </row>
    <row r="54" spans="1:38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8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124"/>
      <c r="M55" s="125"/>
      <c r="N55" s="124"/>
      <c r="O55" s="124"/>
      <c r="P55" s="124"/>
      <c r="Q55" s="124"/>
      <c r="R55" s="124"/>
      <c r="S55" s="124"/>
      <c r="T55" s="124"/>
      <c r="U55" s="12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11</v>
      </c>
      <c r="AH55" s="103" t="s">
        <v>43</v>
      </c>
      <c r="AI55" s="73"/>
      <c r="AJ55" s="73"/>
      <c r="AK55" s="73"/>
    </row>
    <row r="56" spans="1:38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813" t="s">
        <v>34</v>
      </c>
      <c r="M56" s="814"/>
      <c r="N56" s="814"/>
      <c r="O56" s="814"/>
      <c r="P56" s="814"/>
      <c r="Q56" s="814"/>
      <c r="R56" s="814"/>
      <c r="S56" s="814"/>
      <c r="T56" s="814"/>
      <c r="U56" s="815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8" ht="15" customHeight="1" x14ac:dyDescent="0.2">
      <c r="A57" s="332"/>
      <c r="B57" s="332"/>
      <c r="C57" s="650">
        <v>18</v>
      </c>
      <c r="D57" s="652" t="str">
        <f>設定!J59</f>
        <v>火</v>
      </c>
      <c r="E57" s="322" t="s">
        <v>6</v>
      </c>
      <c r="F57" s="132">
        <v>5</v>
      </c>
      <c r="G57" s="133">
        <v>5</v>
      </c>
      <c r="H57" s="133">
        <v>5</v>
      </c>
      <c r="I57" s="133">
        <v>6</v>
      </c>
      <c r="J57" s="133">
        <v>6</v>
      </c>
      <c r="K57" s="134">
        <v>6</v>
      </c>
      <c r="L57" s="816" t="str">
        <f>AK57</f>
        <v>修学旅行（6年）</v>
      </c>
      <c r="M57" s="817"/>
      <c r="N57" s="817"/>
      <c r="O57" s="817"/>
      <c r="P57" s="817"/>
      <c r="Q57" s="817"/>
      <c r="R57" s="817"/>
      <c r="S57" s="817"/>
      <c r="T57" s="817"/>
      <c r="U57" s="818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 t="s">
        <v>219</v>
      </c>
    </row>
    <row r="58" spans="1:38" ht="15" customHeight="1" x14ac:dyDescent="0.2">
      <c r="A58" s="332">
        <v>1</v>
      </c>
      <c r="B58" s="332"/>
      <c r="C58" s="650"/>
      <c r="D58" s="652"/>
      <c r="E58" s="324" t="s">
        <v>7</v>
      </c>
      <c r="F58" s="294"/>
      <c r="G58" s="135"/>
      <c r="H58" s="135"/>
      <c r="I58" s="135"/>
      <c r="J58" s="135"/>
      <c r="K58" s="281"/>
      <c r="L58" s="775"/>
      <c r="M58" s="776"/>
      <c r="N58" s="776"/>
      <c r="O58" s="776"/>
      <c r="P58" s="776"/>
      <c r="Q58" s="776"/>
      <c r="R58" s="776"/>
      <c r="S58" s="776"/>
      <c r="T58" s="776"/>
      <c r="U58" s="777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/>
    </row>
    <row r="59" spans="1:38" ht="15" customHeight="1" x14ac:dyDescent="0.2">
      <c r="A59" s="332"/>
      <c r="B59" s="332"/>
      <c r="C59" s="651"/>
      <c r="D59" s="653"/>
      <c r="E59" s="325" t="s">
        <v>8</v>
      </c>
      <c r="F59" s="294"/>
      <c r="G59" s="135"/>
      <c r="H59" s="135"/>
      <c r="I59" s="135"/>
      <c r="J59" s="135"/>
      <c r="K59" s="281"/>
      <c r="L59" s="778"/>
      <c r="M59" s="779"/>
      <c r="N59" s="779"/>
      <c r="O59" s="779"/>
      <c r="P59" s="779"/>
      <c r="Q59" s="779"/>
      <c r="R59" s="779"/>
      <c r="S59" s="779"/>
      <c r="T59" s="779"/>
      <c r="U59" s="78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/>
    </row>
    <row r="60" spans="1:38" ht="15" customHeight="1" x14ac:dyDescent="0.2">
      <c r="A60" s="332"/>
      <c r="B60" s="332"/>
      <c r="C60" s="663">
        <v>19</v>
      </c>
      <c r="D60" s="652" t="str">
        <f>設定!J62</f>
        <v>水</v>
      </c>
      <c r="E60" s="326" t="s">
        <v>6</v>
      </c>
      <c r="F60" s="294">
        <v>5</v>
      </c>
      <c r="G60" s="135">
        <v>5</v>
      </c>
      <c r="H60" s="135">
        <v>5</v>
      </c>
      <c r="I60" s="135">
        <v>5</v>
      </c>
      <c r="J60" s="135">
        <v>5</v>
      </c>
      <c r="K60" s="281">
        <v>4</v>
      </c>
      <c r="L60" s="669" t="str">
        <f>AK60</f>
        <v>離島体験１日目（５年）～２１日</v>
      </c>
      <c r="M60" s="670"/>
      <c r="N60" s="670"/>
      <c r="O60" s="670"/>
      <c r="P60" s="670"/>
      <c r="Q60" s="670"/>
      <c r="R60" s="670"/>
      <c r="S60" s="670"/>
      <c r="T60" s="670"/>
      <c r="U60" s="671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 t="s">
        <v>380</v>
      </c>
    </row>
    <row r="61" spans="1:38" ht="15" customHeight="1" x14ac:dyDescent="0.2">
      <c r="A61" s="332">
        <v>1</v>
      </c>
      <c r="B61" s="332"/>
      <c r="C61" s="650"/>
      <c r="D61" s="652"/>
      <c r="E61" s="324" t="s">
        <v>7</v>
      </c>
      <c r="F61" s="294"/>
      <c r="G61" s="135"/>
      <c r="H61" s="135"/>
      <c r="I61" s="135"/>
      <c r="J61" s="135"/>
      <c r="K61" s="281"/>
      <c r="L61" s="775" t="str">
        <f>AK61</f>
        <v>修学旅行回復休（４校時日課）</v>
      </c>
      <c r="M61" s="776"/>
      <c r="N61" s="776"/>
      <c r="O61" s="776"/>
      <c r="P61" s="776"/>
      <c r="Q61" s="776"/>
      <c r="R61" s="776"/>
      <c r="S61" s="776"/>
      <c r="T61" s="776"/>
      <c r="U61" s="777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 t="s">
        <v>379</v>
      </c>
    </row>
    <row r="62" spans="1:38" ht="15" customHeight="1" x14ac:dyDescent="0.2">
      <c r="A62" s="332"/>
      <c r="B62" s="332"/>
      <c r="C62" s="651"/>
      <c r="D62" s="653"/>
      <c r="E62" s="325" t="s">
        <v>8</v>
      </c>
      <c r="F62" s="294"/>
      <c r="G62" s="135"/>
      <c r="H62" s="135"/>
      <c r="I62" s="135"/>
      <c r="J62" s="135"/>
      <c r="K62" s="281"/>
      <c r="L62" s="778"/>
      <c r="M62" s="779"/>
      <c r="N62" s="779"/>
      <c r="O62" s="779"/>
      <c r="P62" s="779"/>
      <c r="Q62" s="779"/>
      <c r="R62" s="779"/>
      <c r="S62" s="779"/>
      <c r="T62" s="779"/>
      <c r="U62" s="78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/>
    </row>
    <row r="63" spans="1:38" ht="15" customHeight="1" x14ac:dyDescent="0.2">
      <c r="A63" s="332"/>
      <c r="B63" s="332"/>
      <c r="C63" s="663">
        <v>20</v>
      </c>
      <c r="D63" s="652" t="str">
        <f>設定!J65</f>
        <v>木</v>
      </c>
      <c r="E63" s="326" t="s">
        <v>6</v>
      </c>
      <c r="F63" s="294">
        <v>5</v>
      </c>
      <c r="G63" s="135">
        <v>6</v>
      </c>
      <c r="H63" s="135">
        <v>6</v>
      </c>
      <c r="I63" s="135">
        <v>6</v>
      </c>
      <c r="J63" s="135">
        <v>6</v>
      </c>
      <c r="K63" s="281">
        <v>6</v>
      </c>
      <c r="L63" s="669" t="str">
        <f>AK63</f>
        <v>読み聞かせ【１・３年】　学年朝会【２・４・6年】</v>
      </c>
      <c r="M63" s="670"/>
      <c r="N63" s="670"/>
      <c r="O63" s="670"/>
      <c r="P63" s="670"/>
      <c r="Q63" s="670"/>
      <c r="R63" s="670"/>
      <c r="S63" s="670"/>
      <c r="T63" s="670"/>
      <c r="U63" s="671"/>
      <c r="V63" s="590" t="s">
        <v>461</v>
      </c>
      <c r="W63" s="590"/>
      <c r="X63" s="590"/>
      <c r="Y63" s="590"/>
      <c r="Z63" s="590"/>
      <c r="AA63" s="590"/>
      <c r="AB63" s="590"/>
      <c r="AC63" s="590"/>
      <c r="AD63" s="590"/>
      <c r="AE63" s="590"/>
      <c r="AF63" s="591"/>
      <c r="AG63" s="310"/>
      <c r="AH63" s="327"/>
      <c r="AI63" s="71"/>
      <c r="AJ63" s="710">
        <v>20</v>
      </c>
      <c r="AK63" s="136" t="s">
        <v>407</v>
      </c>
    </row>
    <row r="64" spans="1:38" ht="15" customHeight="1" x14ac:dyDescent="0.2">
      <c r="A64" s="332">
        <v>1</v>
      </c>
      <c r="B64" s="332"/>
      <c r="C64" s="650"/>
      <c r="D64" s="652"/>
      <c r="E64" s="324" t="s">
        <v>7</v>
      </c>
      <c r="F64" s="294"/>
      <c r="G64" s="135"/>
      <c r="H64" s="135"/>
      <c r="I64" s="135"/>
      <c r="J64" s="135"/>
      <c r="K64" s="281"/>
      <c r="L64" s="775" t="str">
        <f>AK64</f>
        <v>離島体験２日目（５年）</v>
      </c>
      <c r="M64" s="776"/>
      <c r="N64" s="776"/>
      <c r="O64" s="776"/>
      <c r="P64" s="776"/>
      <c r="Q64" s="776"/>
      <c r="R64" s="776"/>
      <c r="S64" s="776"/>
      <c r="T64" s="776"/>
      <c r="U64" s="777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1"/>
      <c r="AG64" s="595"/>
      <c r="AH64" s="596"/>
      <c r="AI64" s="71"/>
      <c r="AJ64" s="711"/>
      <c r="AK64" s="128" t="s">
        <v>362</v>
      </c>
    </row>
    <row r="65" spans="1:37" ht="15" customHeight="1" x14ac:dyDescent="0.2">
      <c r="A65" s="332"/>
      <c r="B65" s="332"/>
      <c r="C65" s="651"/>
      <c r="D65" s="653"/>
      <c r="E65" s="325" t="s">
        <v>8</v>
      </c>
      <c r="F65" s="294"/>
      <c r="G65" s="135"/>
      <c r="H65" s="135"/>
      <c r="I65" s="135"/>
      <c r="J65" s="135"/>
      <c r="K65" s="281"/>
      <c r="L65" s="778"/>
      <c r="M65" s="779"/>
      <c r="N65" s="779"/>
      <c r="O65" s="779"/>
      <c r="P65" s="779"/>
      <c r="Q65" s="779"/>
      <c r="R65" s="779"/>
      <c r="S65" s="779"/>
      <c r="T65" s="779"/>
      <c r="U65" s="78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1"/>
      <c r="AG65" s="603"/>
      <c r="AH65" s="604"/>
      <c r="AI65" s="71"/>
      <c r="AJ65" s="712"/>
      <c r="AK65" s="312"/>
    </row>
    <row r="66" spans="1:37" ht="15" customHeight="1" x14ac:dyDescent="0.2">
      <c r="A66" s="332"/>
      <c r="B66" s="332"/>
      <c r="C66" s="663">
        <v>21</v>
      </c>
      <c r="D66" s="652" t="str">
        <f>設定!J68</f>
        <v>金</v>
      </c>
      <c r="E66" s="326" t="s">
        <v>6</v>
      </c>
      <c r="F66" s="294">
        <v>5</v>
      </c>
      <c r="G66" s="135">
        <v>5</v>
      </c>
      <c r="H66" s="135">
        <v>6</v>
      </c>
      <c r="I66" s="135">
        <v>6</v>
      </c>
      <c r="J66" s="135">
        <v>6</v>
      </c>
      <c r="K66" s="281">
        <v>6</v>
      </c>
      <c r="L66" s="669" t="str">
        <f>AK66</f>
        <v>★６校時日課</v>
      </c>
      <c r="M66" s="670"/>
      <c r="N66" s="670"/>
      <c r="O66" s="670"/>
      <c r="P66" s="670"/>
      <c r="Q66" s="670"/>
      <c r="R66" s="670"/>
      <c r="S66" s="670"/>
      <c r="T66" s="670"/>
      <c r="U66" s="671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1"/>
      <c r="AG66" s="310"/>
      <c r="AH66" s="327"/>
      <c r="AI66" s="71"/>
      <c r="AJ66" s="710">
        <v>21</v>
      </c>
      <c r="AK66" s="136" t="s">
        <v>383</v>
      </c>
    </row>
    <row r="67" spans="1:37" ht="15" customHeight="1" x14ac:dyDescent="0.2">
      <c r="A67" s="332">
        <v>1</v>
      </c>
      <c r="B67" s="332"/>
      <c r="C67" s="650"/>
      <c r="D67" s="652"/>
      <c r="E67" s="324" t="s">
        <v>7</v>
      </c>
      <c r="F67" s="294"/>
      <c r="G67" s="135"/>
      <c r="H67" s="135"/>
      <c r="I67" s="135"/>
      <c r="J67" s="135"/>
      <c r="K67" s="281"/>
      <c r="L67" s="775" t="str">
        <f>AK67</f>
        <v>離島体験３日目（５年）</v>
      </c>
      <c r="M67" s="776"/>
      <c r="N67" s="776"/>
      <c r="O67" s="776"/>
      <c r="P67" s="776"/>
      <c r="Q67" s="776"/>
      <c r="R67" s="776"/>
      <c r="S67" s="776"/>
      <c r="T67" s="776"/>
      <c r="U67" s="777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1"/>
      <c r="AG67" s="595"/>
      <c r="AH67" s="596"/>
      <c r="AI67" s="71"/>
      <c r="AJ67" s="711"/>
      <c r="AK67" s="128" t="s">
        <v>384</v>
      </c>
    </row>
    <row r="68" spans="1:37" ht="15" customHeight="1" x14ac:dyDescent="0.2">
      <c r="A68" s="332"/>
      <c r="B68" s="332"/>
      <c r="C68" s="651"/>
      <c r="D68" s="653"/>
      <c r="E68" s="325" t="s">
        <v>8</v>
      </c>
      <c r="F68" s="294"/>
      <c r="G68" s="135"/>
      <c r="H68" s="135"/>
      <c r="I68" s="135"/>
      <c r="J68" s="135"/>
      <c r="K68" s="281"/>
      <c r="L68" s="778" t="str">
        <f>AK68</f>
        <v>学年会</v>
      </c>
      <c r="M68" s="779"/>
      <c r="N68" s="779"/>
      <c r="O68" s="779"/>
      <c r="P68" s="779"/>
      <c r="Q68" s="779"/>
      <c r="R68" s="779"/>
      <c r="S68" s="779"/>
      <c r="T68" s="779"/>
      <c r="U68" s="78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1"/>
      <c r="AG68" s="603"/>
      <c r="AH68" s="604"/>
      <c r="AI68" s="71"/>
      <c r="AJ68" s="712"/>
      <c r="AK68" s="312" t="s">
        <v>278</v>
      </c>
    </row>
    <row r="69" spans="1:37" ht="15" customHeight="1" x14ac:dyDescent="0.2">
      <c r="A69" s="332"/>
      <c r="B69" s="332"/>
      <c r="C69" s="657">
        <v>22</v>
      </c>
      <c r="D69" s="660" t="str">
        <f>設定!J71</f>
        <v>土</v>
      </c>
      <c r="E69" s="390" t="s">
        <v>6</v>
      </c>
      <c r="F69" s="391"/>
      <c r="G69" s="392"/>
      <c r="H69" s="392"/>
      <c r="I69" s="392"/>
      <c r="J69" s="392"/>
      <c r="K69" s="393"/>
      <c r="L69" s="808"/>
      <c r="M69" s="667"/>
      <c r="N69" s="667"/>
      <c r="O69" s="667"/>
      <c r="P69" s="667"/>
      <c r="Q69" s="667"/>
      <c r="R69" s="667"/>
      <c r="S69" s="667"/>
      <c r="T69" s="667"/>
      <c r="U69" s="668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1"/>
      <c r="AG69" s="394"/>
      <c r="AH69" s="395"/>
      <c r="AI69" s="71"/>
      <c r="AJ69" s="710">
        <v>22</v>
      </c>
      <c r="AK69" s="136"/>
    </row>
    <row r="70" spans="1:37" ht="15" customHeight="1" x14ac:dyDescent="0.2">
      <c r="A70" s="332"/>
      <c r="B70" s="332"/>
      <c r="C70" s="658"/>
      <c r="D70" s="660"/>
      <c r="E70" s="396" t="s">
        <v>7</v>
      </c>
      <c r="F70" s="391"/>
      <c r="G70" s="392"/>
      <c r="H70" s="392"/>
      <c r="I70" s="392"/>
      <c r="J70" s="392"/>
      <c r="K70" s="393"/>
      <c r="L70" s="798"/>
      <c r="M70" s="819"/>
      <c r="N70" s="819"/>
      <c r="O70" s="819"/>
      <c r="P70" s="819"/>
      <c r="Q70" s="819"/>
      <c r="R70" s="819"/>
      <c r="S70" s="819"/>
      <c r="T70" s="819"/>
      <c r="U70" s="80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1"/>
      <c r="AG70" s="615"/>
      <c r="AH70" s="616"/>
      <c r="AI70" s="71"/>
      <c r="AJ70" s="711"/>
      <c r="AK70" s="128"/>
    </row>
    <row r="71" spans="1:37" ht="15" customHeight="1" x14ac:dyDescent="0.2">
      <c r="A71" s="332"/>
      <c r="B71" s="332"/>
      <c r="C71" s="659"/>
      <c r="D71" s="661"/>
      <c r="E71" s="397" t="s">
        <v>8</v>
      </c>
      <c r="F71" s="391"/>
      <c r="G71" s="392"/>
      <c r="H71" s="392"/>
      <c r="I71" s="392"/>
      <c r="J71" s="392"/>
      <c r="K71" s="393"/>
      <c r="L71" s="802"/>
      <c r="M71" s="803"/>
      <c r="N71" s="803"/>
      <c r="O71" s="803"/>
      <c r="P71" s="803"/>
      <c r="Q71" s="803"/>
      <c r="R71" s="803"/>
      <c r="S71" s="803"/>
      <c r="T71" s="803"/>
      <c r="U71" s="804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1"/>
      <c r="AG71" s="620"/>
      <c r="AH71" s="621"/>
      <c r="AI71" s="71"/>
      <c r="AJ71" s="712"/>
      <c r="AK71" s="312"/>
    </row>
    <row r="72" spans="1:37" ht="15" customHeight="1" x14ac:dyDescent="0.2">
      <c r="A72" s="332"/>
      <c r="B72" s="332"/>
      <c r="C72" s="657">
        <v>23</v>
      </c>
      <c r="D72" s="660" t="str">
        <f>設定!J74</f>
        <v>日</v>
      </c>
      <c r="E72" s="390" t="s">
        <v>6</v>
      </c>
      <c r="F72" s="391"/>
      <c r="G72" s="392"/>
      <c r="H72" s="392"/>
      <c r="I72" s="392"/>
      <c r="J72" s="392"/>
      <c r="K72" s="393"/>
      <c r="L72" s="808" t="str">
        <f>AK72</f>
        <v>勤労感謝の日</v>
      </c>
      <c r="M72" s="667"/>
      <c r="N72" s="667"/>
      <c r="O72" s="667"/>
      <c r="P72" s="667"/>
      <c r="Q72" s="667"/>
      <c r="R72" s="667"/>
      <c r="S72" s="667"/>
      <c r="T72" s="667"/>
      <c r="U72" s="668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1"/>
      <c r="AG72" s="394"/>
      <c r="AH72" s="395"/>
      <c r="AI72" s="71"/>
      <c r="AJ72" s="710">
        <v>23</v>
      </c>
      <c r="AK72" s="136" t="s">
        <v>204</v>
      </c>
    </row>
    <row r="73" spans="1:37" ht="15" customHeight="1" x14ac:dyDescent="0.2">
      <c r="A73" s="332"/>
      <c r="B73" s="332"/>
      <c r="C73" s="658"/>
      <c r="D73" s="660"/>
      <c r="E73" s="396" t="s">
        <v>7</v>
      </c>
      <c r="F73" s="391"/>
      <c r="G73" s="392"/>
      <c r="H73" s="392"/>
      <c r="I73" s="392"/>
      <c r="J73" s="392"/>
      <c r="K73" s="393"/>
      <c r="L73" s="798"/>
      <c r="M73" s="819"/>
      <c r="N73" s="819"/>
      <c r="O73" s="819"/>
      <c r="P73" s="819"/>
      <c r="Q73" s="819"/>
      <c r="R73" s="819"/>
      <c r="S73" s="819"/>
      <c r="T73" s="819"/>
      <c r="U73" s="80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1"/>
      <c r="AG73" s="615"/>
      <c r="AH73" s="616"/>
      <c r="AI73" s="71"/>
      <c r="AJ73" s="711"/>
      <c r="AK73" s="128"/>
    </row>
    <row r="74" spans="1:37" ht="15" customHeight="1" x14ac:dyDescent="0.2">
      <c r="A74" s="332"/>
      <c r="B74" s="332"/>
      <c r="C74" s="659"/>
      <c r="D74" s="661"/>
      <c r="E74" s="397" t="s">
        <v>8</v>
      </c>
      <c r="F74" s="391"/>
      <c r="G74" s="392"/>
      <c r="H74" s="392"/>
      <c r="I74" s="392"/>
      <c r="J74" s="392"/>
      <c r="K74" s="393"/>
      <c r="L74" s="802"/>
      <c r="M74" s="803"/>
      <c r="N74" s="803"/>
      <c r="O74" s="803"/>
      <c r="P74" s="803"/>
      <c r="Q74" s="803"/>
      <c r="R74" s="803"/>
      <c r="S74" s="803"/>
      <c r="T74" s="803"/>
      <c r="U74" s="804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1"/>
      <c r="AG74" s="620"/>
      <c r="AH74" s="621"/>
      <c r="AI74" s="71"/>
      <c r="AJ74" s="712"/>
      <c r="AK74" s="312"/>
    </row>
    <row r="75" spans="1:37" ht="15" customHeight="1" x14ac:dyDescent="0.2">
      <c r="A75" s="332"/>
      <c r="B75" s="332"/>
      <c r="C75" s="657">
        <v>24</v>
      </c>
      <c r="D75" s="660" t="str">
        <f>設定!J77</f>
        <v>月</v>
      </c>
      <c r="E75" s="390" t="s">
        <v>6</v>
      </c>
      <c r="F75" s="391"/>
      <c r="G75" s="392"/>
      <c r="H75" s="392"/>
      <c r="I75" s="392"/>
      <c r="J75" s="392"/>
      <c r="K75" s="393"/>
      <c r="L75" s="808" t="str">
        <f>AK75</f>
        <v>振替休日</v>
      </c>
      <c r="M75" s="667"/>
      <c r="N75" s="667"/>
      <c r="O75" s="667"/>
      <c r="P75" s="667"/>
      <c r="Q75" s="667"/>
      <c r="R75" s="667"/>
      <c r="S75" s="667"/>
      <c r="T75" s="667"/>
      <c r="U75" s="668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1"/>
      <c r="AG75" s="394"/>
      <c r="AH75" s="395"/>
      <c r="AI75" s="71"/>
      <c r="AJ75" s="710">
        <v>24</v>
      </c>
      <c r="AK75" s="136" t="s">
        <v>193</v>
      </c>
    </row>
    <row r="76" spans="1:37" ht="15" customHeight="1" x14ac:dyDescent="0.2">
      <c r="A76" s="332"/>
      <c r="B76" s="332"/>
      <c r="C76" s="658"/>
      <c r="D76" s="660"/>
      <c r="E76" s="396" t="s">
        <v>7</v>
      </c>
      <c r="F76" s="391"/>
      <c r="G76" s="392"/>
      <c r="H76" s="392"/>
      <c r="I76" s="392"/>
      <c r="J76" s="392"/>
      <c r="K76" s="393"/>
      <c r="L76" s="798"/>
      <c r="M76" s="819"/>
      <c r="N76" s="819"/>
      <c r="O76" s="819"/>
      <c r="P76" s="819"/>
      <c r="Q76" s="819"/>
      <c r="R76" s="819"/>
      <c r="S76" s="819"/>
      <c r="T76" s="819"/>
      <c r="U76" s="80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1"/>
      <c r="AG76" s="615"/>
      <c r="AH76" s="616"/>
      <c r="AI76" s="71"/>
      <c r="AJ76" s="711"/>
      <c r="AK76" s="128"/>
    </row>
    <row r="77" spans="1:37" ht="15" customHeight="1" x14ac:dyDescent="0.2">
      <c r="A77" s="332"/>
      <c r="B77" s="332"/>
      <c r="C77" s="659"/>
      <c r="D77" s="661"/>
      <c r="E77" s="397" t="s">
        <v>8</v>
      </c>
      <c r="F77" s="391"/>
      <c r="G77" s="392"/>
      <c r="H77" s="392"/>
      <c r="I77" s="392"/>
      <c r="J77" s="392"/>
      <c r="K77" s="393"/>
      <c r="L77" s="802"/>
      <c r="M77" s="803"/>
      <c r="N77" s="803"/>
      <c r="O77" s="803"/>
      <c r="P77" s="803"/>
      <c r="Q77" s="803"/>
      <c r="R77" s="803"/>
      <c r="S77" s="803"/>
      <c r="T77" s="803"/>
      <c r="U77" s="804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1"/>
      <c r="AG77" s="620"/>
      <c r="AH77" s="621"/>
      <c r="AI77" s="71"/>
      <c r="AJ77" s="712"/>
      <c r="AK77" s="312"/>
    </row>
    <row r="78" spans="1:37" ht="15" customHeight="1" x14ac:dyDescent="0.2">
      <c r="A78" s="332"/>
      <c r="B78" s="332"/>
      <c r="C78" s="663">
        <v>25</v>
      </c>
      <c r="D78" s="652" t="str">
        <f>設定!J80</f>
        <v>火</v>
      </c>
      <c r="E78" s="326" t="s">
        <v>6</v>
      </c>
      <c r="F78" s="294">
        <v>5</v>
      </c>
      <c r="G78" s="135">
        <v>5</v>
      </c>
      <c r="H78" s="135">
        <v>5</v>
      </c>
      <c r="I78" s="135">
        <v>6</v>
      </c>
      <c r="J78" s="135">
        <v>6</v>
      </c>
      <c r="K78" s="281">
        <v>6</v>
      </c>
      <c r="L78" s="669" t="str">
        <f>AK78</f>
        <v>教育相談①　※特別日課</v>
      </c>
      <c r="M78" s="670"/>
      <c r="N78" s="670"/>
      <c r="O78" s="670"/>
      <c r="P78" s="670"/>
      <c r="Q78" s="670"/>
      <c r="R78" s="670"/>
      <c r="S78" s="670"/>
      <c r="T78" s="670"/>
      <c r="U78" s="671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 t="s">
        <v>353</v>
      </c>
    </row>
    <row r="79" spans="1:37" ht="15" customHeight="1" x14ac:dyDescent="0.2">
      <c r="A79" s="332">
        <v>1</v>
      </c>
      <c r="B79" s="332"/>
      <c r="C79" s="650"/>
      <c r="D79" s="652"/>
      <c r="E79" s="324" t="s">
        <v>7</v>
      </c>
      <c r="F79" s="294"/>
      <c r="G79" s="135"/>
      <c r="H79" s="135"/>
      <c r="I79" s="135"/>
      <c r="J79" s="135"/>
      <c r="K79" s="281"/>
      <c r="L79" s="775" t="str">
        <f>AK79</f>
        <v>学級の日【あんしんアンケート】</v>
      </c>
      <c r="M79" s="776"/>
      <c r="N79" s="776"/>
      <c r="O79" s="776"/>
      <c r="P79" s="776"/>
      <c r="Q79" s="776"/>
      <c r="R79" s="776"/>
      <c r="S79" s="776"/>
      <c r="T79" s="776"/>
      <c r="U79" s="777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 t="s">
        <v>284</v>
      </c>
    </row>
    <row r="80" spans="1:37" ht="15" customHeight="1" x14ac:dyDescent="0.2">
      <c r="A80" s="332"/>
      <c r="B80" s="332"/>
      <c r="C80" s="651"/>
      <c r="D80" s="653"/>
      <c r="E80" s="325" t="s">
        <v>8</v>
      </c>
      <c r="F80" s="294"/>
      <c r="G80" s="135"/>
      <c r="H80" s="135"/>
      <c r="I80" s="135"/>
      <c r="J80" s="135"/>
      <c r="K80" s="281"/>
      <c r="L80" s="778"/>
      <c r="M80" s="779"/>
      <c r="N80" s="779"/>
      <c r="O80" s="779"/>
      <c r="P80" s="779"/>
      <c r="Q80" s="779"/>
      <c r="R80" s="779"/>
      <c r="S80" s="779"/>
      <c r="T80" s="779"/>
      <c r="U80" s="78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/>
    </row>
    <row r="81" spans="1:37" ht="15" customHeight="1" x14ac:dyDescent="0.2">
      <c r="A81" s="332"/>
      <c r="B81" s="332"/>
      <c r="C81" s="663">
        <v>26</v>
      </c>
      <c r="D81" s="652" t="str">
        <f>設定!J83</f>
        <v>水</v>
      </c>
      <c r="E81" s="326" t="s">
        <v>6</v>
      </c>
      <c r="F81" s="294">
        <v>5</v>
      </c>
      <c r="G81" s="135">
        <v>5</v>
      </c>
      <c r="H81" s="135">
        <v>5</v>
      </c>
      <c r="I81" s="135">
        <v>5</v>
      </c>
      <c r="J81" s="135">
        <v>5</v>
      </c>
      <c r="K81" s="281">
        <v>5</v>
      </c>
      <c r="L81" s="669" t="str">
        <f>AK81</f>
        <v>教育相談②　※特別日課</v>
      </c>
      <c r="M81" s="670"/>
      <c r="N81" s="670"/>
      <c r="O81" s="670"/>
      <c r="P81" s="670"/>
      <c r="Q81" s="670"/>
      <c r="R81" s="670"/>
      <c r="S81" s="670"/>
      <c r="T81" s="670"/>
      <c r="U81" s="671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 t="s">
        <v>354</v>
      </c>
    </row>
    <row r="82" spans="1:37" ht="15" customHeight="1" x14ac:dyDescent="0.2">
      <c r="A82" s="332">
        <v>1</v>
      </c>
      <c r="B82" s="332"/>
      <c r="C82" s="650"/>
      <c r="D82" s="652"/>
      <c r="E82" s="324" t="s">
        <v>7</v>
      </c>
      <c r="F82" s="294"/>
      <c r="G82" s="135"/>
      <c r="H82" s="135"/>
      <c r="I82" s="135"/>
      <c r="J82" s="135"/>
      <c r="K82" s="281"/>
      <c r="L82" s="775"/>
      <c r="M82" s="776"/>
      <c r="N82" s="776"/>
      <c r="O82" s="776"/>
      <c r="P82" s="776"/>
      <c r="Q82" s="776"/>
      <c r="R82" s="776"/>
      <c r="S82" s="776"/>
      <c r="T82" s="776"/>
      <c r="U82" s="777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/>
    </row>
    <row r="83" spans="1:37" ht="15" customHeight="1" x14ac:dyDescent="0.2">
      <c r="A83" s="332"/>
      <c r="B83" s="332"/>
      <c r="C83" s="651"/>
      <c r="D83" s="653"/>
      <c r="E83" s="325" t="s">
        <v>8</v>
      </c>
      <c r="F83" s="294"/>
      <c r="G83" s="135"/>
      <c r="H83" s="135"/>
      <c r="I83" s="135"/>
      <c r="J83" s="135"/>
      <c r="K83" s="281"/>
      <c r="L83" s="778"/>
      <c r="M83" s="779"/>
      <c r="N83" s="779"/>
      <c r="O83" s="779"/>
      <c r="P83" s="779"/>
      <c r="Q83" s="779"/>
      <c r="R83" s="779"/>
      <c r="S83" s="779"/>
      <c r="T83" s="779"/>
      <c r="U83" s="78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</row>
    <row r="84" spans="1:37" ht="15" customHeight="1" x14ac:dyDescent="0.2">
      <c r="A84" s="332"/>
      <c r="B84" s="332"/>
      <c r="C84" s="663">
        <v>27</v>
      </c>
      <c r="D84" s="652" t="str">
        <f>設定!J86</f>
        <v>木</v>
      </c>
      <c r="E84" s="326" t="s">
        <v>6</v>
      </c>
      <c r="F84" s="294">
        <v>5</v>
      </c>
      <c r="G84" s="135">
        <v>6</v>
      </c>
      <c r="H84" s="135">
        <v>6</v>
      </c>
      <c r="I84" s="135">
        <v>6</v>
      </c>
      <c r="J84" s="135">
        <v>6</v>
      </c>
      <c r="K84" s="281">
        <v>6</v>
      </c>
      <c r="L84" s="669" t="str">
        <f>AK84</f>
        <v>教育相談③　※特別日課</v>
      </c>
      <c r="M84" s="670"/>
      <c r="N84" s="670"/>
      <c r="O84" s="670"/>
      <c r="P84" s="670"/>
      <c r="Q84" s="670"/>
      <c r="R84" s="670"/>
      <c r="S84" s="670"/>
      <c r="T84" s="670"/>
      <c r="U84" s="671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 t="s">
        <v>355</v>
      </c>
    </row>
    <row r="85" spans="1:37" ht="15" customHeight="1" x14ac:dyDescent="0.2">
      <c r="A85" s="332">
        <v>1</v>
      </c>
      <c r="B85" s="332"/>
      <c r="C85" s="650"/>
      <c r="D85" s="652"/>
      <c r="E85" s="324" t="s">
        <v>7</v>
      </c>
      <c r="F85" s="294"/>
      <c r="G85" s="135"/>
      <c r="H85" s="135"/>
      <c r="I85" s="135"/>
      <c r="J85" s="135"/>
      <c r="K85" s="281"/>
      <c r="L85" s="775" t="str">
        <f>AK85</f>
        <v>授業参観日【平日②】</v>
      </c>
      <c r="M85" s="776"/>
      <c r="N85" s="776"/>
      <c r="O85" s="776"/>
      <c r="P85" s="776"/>
      <c r="Q85" s="776"/>
      <c r="R85" s="776"/>
      <c r="S85" s="776"/>
      <c r="T85" s="776"/>
      <c r="U85" s="777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 t="s">
        <v>296</v>
      </c>
    </row>
    <row r="86" spans="1:37" ht="15" customHeight="1" x14ac:dyDescent="0.2">
      <c r="A86" s="332"/>
      <c r="B86" s="332"/>
      <c r="C86" s="651"/>
      <c r="D86" s="653"/>
      <c r="E86" s="325" t="s">
        <v>8</v>
      </c>
      <c r="F86" s="294"/>
      <c r="G86" s="135"/>
      <c r="H86" s="135"/>
      <c r="I86" s="135"/>
      <c r="J86" s="135"/>
      <c r="K86" s="281"/>
      <c r="L86" s="778"/>
      <c r="M86" s="779"/>
      <c r="N86" s="779"/>
      <c r="O86" s="779"/>
      <c r="P86" s="779"/>
      <c r="Q86" s="779"/>
      <c r="R86" s="779"/>
      <c r="S86" s="779"/>
      <c r="T86" s="779"/>
      <c r="U86" s="78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2"/>
      <c r="B87" s="332"/>
      <c r="C87" s="663">
        <v>28</v>
      </c>
      <c r="D87" s="652" t="str">
        <f>設定!J89</f>
        <v>金</v>
      </c>
      <c r="E87" s="326" t="s">
        <v>6</v>
      </c>
      <c r="F87" s="294">
        <v>5</v>
      </c>
      <c r="G87" s="135">
        <v>5</v>
      </c>
      <c r="H87" s="135">
        <v>6</v>
      </c>
      <c r="I87" s="135">
        <v>6</v>
      </c>
      <c r="J87" s="135">
        <v>6</v>
      </c>
      <c r="K87" s="281">
        <v>6</v>
      </c>
      <c r="L87" s="669" t="str">
        <f>AK87</f>
        <v>教育相談④　※特別日課　★６校時日課</v>
      </c>
      <c r="M87" s="670"/>
      <c r="N87" s="670"/>
      <c r="O87" s="670"/>
      <c r="P87" s="670"/>
      <c r="Q87" s="670"/>
      <c r="R87" s="670"/>
      <c r="S87" s="670"/>
      <c r="T87" s="670"/>
      <c r="U87" s="671"/>
      <c r="V87" s="590"/>
      <c r="W87" s="590"/>
      <c r="X87" s="590"/>
      <c r="Y87" s="590"/>
      <c r="Z87" s="590"/>
      <c r="AA87" s="590"/>
      <c r="AB87" s="590"/>
      <c r="AC87" s="590"/>
      <c r="AD87" s="590"/>
      <c r="AE87" s="590"/>
      <c r="AF87" s="591"/>
      <c r="AG87" s="310"/>
      <c r="AH87" s="327"/>
      <c r="AI87" s="71"/>
      <c r="AJ87" s="710">
        <v>28</v>
      </c>
      <c r="AK87" s="136" t="s">
        <v>385</v>
      </c>
    </row>
    <row r="88" spans="1:37" ht="15" customHeight="1" x14ac:dyDescent="0.2">
      <c r="A88" s="332">
        <v>1</v>
      </c>
      <c r="B88" s="332"/>
      <c r="C88" s="650"/>
      <c r="D88" s="652"/>
      <c r="E88" s="324" t="s">
        <v>7</v>
      </c>
      <c r="F88" s="294"/>
      <c r="G88" s="135"/>
      <c r="H88" s="135"/>
      <c r="I88" s="135"/>
      <c r="J88" s="135"/>
      <c r="K88" s="281"/>
      <c r="L88" s="775"/>
      <c r="M88" s="776"/>
      <c r="N88" s="776"/>
      <c r="O88" s="776"/>
      <c r="P88" s="776"/>
      <c r="Q88" s="776"/>
      <c r="R88" s="776"/>
      <c r="S88" s="776"/>
      <c r="T88" s="776"/>
      <c r="U88" s="777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353"/>
    </row>
    <row r="89" spans="1:37" ht="15" customHeight="1" x14ac:dyDescent="0.2">
      <c r="A89" s="332"/>
      <c r="B89" s="332"/>
      <c r="C89" s="651"/>
      <c r="D89" s="653"/>
      <c r="E89" s="325" t="s">
        <v>8</v>
      </c>
      <c r="F89" s="294"/>
      <c r="G89" s="135"/>
      <c r="H89" s="135"/>
      <c r="I89" s="135"/>
      <c r="J89" s="135"/>
      <c r="K89" s="281"/>
      <c r="L89" s="778"/>
      <c r="M89" s="779"/>
      <c r="N89" s="779"/>
      <c r="O89" s="779"/>
      <c r="P89" s="779"/>
      <c r="Q89" s="779"/>
      <c r="R89" s="779"/>
      <c r="S89" s="779"/>
      <c r="T89" s="779"/>
      <c r="U89" s="78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/>
    </row>
    <row r="90" spans="1:37" ht="15" customHeight="1" x14ac:dyDescent="0.2">
      <c r="A90" s="332"/>
      <c r="B90" s="332"/>
      <c r="C90" s="657">
        <v>29</v>
      </c>
      <c r="D90" s="660" t="str">
        <f>設定!J92</f>
        <v>土</v>
      </c>
      <c r="E90" s="390" t="s">
        <v>6</v>
      </c>
      <c r="F90" s="391"/>
      <c r="G90" s="392"/>
      <c r="H90" s="392"/>
      <c r="I90" s="392"/>
      <c r="J90" s="392"/>
      <c r="K90" s="393"/>
      <c r="L90" s="808"/>
      <c r="M90" s="667"/>
      <c r="N90" s="667"/>
      <c r="O90" s="667"/>
      <c r="P90" s="667"/>
      <c r="Q90" s="667"/>
      <c r="R90" s="667"/>
      <c r="S90" s="667"/>
      <c r="T90" s="667"/>
      <c r="U90" s="668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1"/>
      <c r="AG90" s="394"/>
      <c r="AH90" s="395"/>
      <c r="AI90" s="71"/>
      <c r="AJ90" s="710">
        <v>29</v>
      </c>
      <c r="AK90" s="136"/>
    </row>
    <row r="91" spans="1:37" ht="15" customHeight="1" x14ac:dyDescent="0.2">
      <c r="A91" s="332"/>
      <c r="B91" s="332"/>
      <c r="C91" s="658"/>
      <c r="D91" s="660"/>
      <c r="E91" s="396" t="s">
        <v>7</v>
      </c>
      <c r="F91" s="391"/>
      <c r="G91" s="392"/>
      <c r="H91" s="392"/>
      <c r="I91" s="392"/>
      <c r="J91" s="392"/>
      <c r="K91" s="393"/>
      <c r="L91" s="798"/>
      <c r="M91" s="819"/>
      <c r="N91" s="819"/>
      <c r="O91" s="819"/>
      <c r="P91" s="819"/>
      <c r="Q91" s="819"/>
      <c r="R91" s="819"/>
      <c r="S91" s="819"/>
      <c r="T91" s="819"/>
      <c r="U91" s="80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1"/>
      <c r="AG91" s="615"/>
      <c r="AH91" s="616"/>
      <c r="AI91" s="71"/>
      <c r="AJ91" s="711"/>
      <c r="AK91" s="128"/>
    </row>
    <row r="92" spans="1:37" ht="15" customHeight="1" x14ac:dyDescent="0.2">
      <c r="A92" s="332"/>
      <c r="B92" s="332"/>
      <c r="C92" s="659"/>
      <c r="D92" s="661"/>
      <c r="E92" s="397" t="s">
        <v>8</v>
      </c>
      <c r="F92" s="391"/>
      <c r="G92" s="392"/>
      <c r="H92" s="392"/>
      <c r="I92" s="392"/>
      <c r="J92" s="392"/>
      <c r="K92" s="393"/>
      <c r="L92" s="802"/>
      <c r="M92" s="803"/>
      <c r="N92" s="803"/>
      <c r="O92" s="803"/>
      <c r="P92" s="803"/>
      <c r="Q92" s="803"/>
      <c r="R92" s="803"/>
      <c r="S92" s="803"/>
      <c r="T92" s="803"/>
      <c r="U92" s="804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1"/>
      <c r="AG92" s="620"/>
      <c r="AH92" s="621"/>
      <c r="AI92" s="71"/>
      <c r="AJ92" s="712"/>
      <c r="AK92" s="312"/>
    </row>
    <row r="93" spans="1:37" ht="15" customHeight="1" x14ac:dyDescent="0.2">
      <c r="A93" s="332"/>
      <c r="B93" s="332"/>
      <c r="C93" s="657">
        <v>30</v>
      </c>
      <c r="D93" s="660" t="str">
        <f>設定!J95</f>
        <v>日</v>
      </c>
      <c r="E93" s="390" t="s">
        <v>6</v>
      </c>
      <c r="F93" s="391"/>
      <c r="G93" s="392"/>
      <c r="H93" s="392"/>
      <c r="I93" s="392"/>
      <c r="J93" s="392"/>
      <c r="K93" s="393"/>
      <c r="L93" s="808"/>
      <c r="M93" s="667"/>
      <c r="N93" s="667"/>
      <c r="O93" s="667"/>
      <c r="P93" s="667"/>
      <c r="Q93" s="667"/>
      <c r="R93" s="667"/>
      <c r="S93" s="667"/>
      <c r="T93" s="667"/>
      <c r="U93" s="668"/>
      <c r="V93" s="610"/>
      <c r="W93" s="610"/>
      <c r="X93" s="610"/>
      <c r="Y93" s="610"/>
      <c r="Z93" s="610"/>
      <c r="AA93" s="610"/>
      <c r="AB93" s="610"/>
      <c r="AC93" s="610"/>
      <c r="AD93" s="610"/>
      <c r="AE93" s="610"/>
      <c r="AF93" s="611"/>
      <c r="AG93" s="421"/>
      <c r="AH93" s="423"/>
      <c r="AI93" s="71"/>
      <c r="AJ93" s="710">
        <v>30</v>
      </c>
      <c r="AK93" s="136"/>
    </row>
    <row r="94" spans="1:37" ht="15" customHeight="1" x14ac:dyDescent="0.2">
      <c r="A94" s="332"/>
      <c r="B94" s="332"/>
      <c r="C94" s="658"/>
      <c r="D94" s="660"/>
      <c r="E94" s="396" t="s">
        <v>7</v>
      </c>
      <c r="F94" s="391"/>
      <c r="G94" s="392"/>
      <c r="H94" s="392"/>
      <c r="I94" s="392"/>
      <c r="J94" s="392"/>
      <c r="K94" s="393"/>
      <c r="L94" s="798"/>
      <c r="M94" s="799"/>
      <c r="N94" s="799"/>
      <c r="O94" s="799"/>
      <c r="P94" s="799"/>
      <c r="Q94" s="799"/>
      <c r="R94" s="799"/>
      <c r="S94" s="799"/>
      <c r="T94" s="799"/>
      <c r="U94" s="80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1"/>
      <c r="AG94" s="615"/>
      <c r="AH94" s="616"/>
      <c r="AI94" s="71"/>
      <c r="AJ94" s="711"/>
      <c r="AK94" s="128"/>
    </row>
    <row r="95" spans="1:37" ht="15" customHeight="1" x14ac:dyDescent="0.2">
      <c r="A95" s="332"/>
      <c r="B95" s="332"/>
      <c r="C95" s="659"/>
      <c r="D95" s="661"/>
      <c r="E95" s="397" t="s">
        <v>8</v>
      </c>
      <c r="F95" s="391"/>
      <c r="G95" s="392"/>
      <c r="H95" s="392"/>
      <c r="I95" s="392"/>
      <c r="J95" s="392"/>
      <c r="K95" s="393"/>
      <c r="L95" s="802"/>
      <c r="M95" s="803"/>
      <c r="N95" s="803"/>
      <c r="O95" s="803"/>
      <c r="P95" s="803"/>
      <c r="Q95" s="803"/>
      <c r="R95" s="803"/>
      <c r="S95" s="803"/>
      <c r="T95" s="803"/>
      <c r="U95" s="804"/>
      <c r="V95" s="610"/>
      <c r="W95" s="610"/>
      <c r="X95" s="610"/>
      <c r="Y95" s="610"/>
      <c r="Z95" s="610"/>
      <c r="AA95" s="610"/>
      <c r="AB95" s="610"/>
      <c r="AC95" s="610"/>
      <c r="AD95" s="610"/>
      <c r="AE95" s="610"/>
      <c r="AF95" s="611"/>
      <c r="AG95" s="620"/>
      <c r="AH95" s="621"/>
      <c r="AI95" s="71"/>
      <c r="AJ95" s="712"/>
      <c r="AK95" s="312"/>
    </row>
    <row r="96" spans="1:37" ht="15" customHeight="1" x14ac:dyDescent="0.2">
      <c r="A96" s="332"/>
      <c r="B96" s="332"/>
      <c r="C96" s="675"/>
      <c r="D96" s="677"/>
      <c r="E96" s="279"/>
      <c r="F96" s="265"/>
      <c r="G96" s="266"/>
      <c r="H96" s="266"/>
      <c r="I96" s="266"/>
      <c r="J96" s="266"/>
      <c r="K96" s="298"/>
      <c r="L96" s="820"/>
      <c r="M96" s="821"/>
      <c r="N96" s="821"/>
      <c r="O96" s="821"/>
      <c r="P96" s="821"/>
      <c r="Q96" s="821"/>
      <c r="R96" s="821"/>
      <c r="S96" s="821"/>
      <c r="T96" s="821"/>
      <c r="U96" s="82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3"/>
      <c r="AG96" s="269"/>
      <c r="AH96" s="270"/>
      <c r="AI96" s="71"/>
      <c r="AJ96" s="715"/>
      <c r="AK96" s="374"/>
    </row>
    <row r="97" spans="1:37" ht="15" customHeight="1" x14ac:dyDescent="0.2">
      <c r="A97" s="332"/>
      <c r="B97" s="332"/>
      <c r="C97" s="675"/>
      <c r="D97" s="677"/>
      <c r="E97" s="275"/>
      <c r="F97" s="267"/>
      <c r="G97" s="268"/>
      <c r="H97" s="268"/>
      <c r="I97" s="268"/>
      <c r="J97" s="268"/>
      <c r="K97" s="296"/>
      <c r="L97" s="820"/>
      <c r="M97" s="823"/>
      <c r="N97" s="823"/>
      <c r="O97" s="823"/>
      <c r="P97" s="823"/>
      <c r="Q97" s="823"/>
      <c r="R97" s="823"/>
      <c r="S97" s="823"/>
      <c r="T97" s="823"/>
      <c r="U97" s="822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5"/>
      <c r="AG97" s="690"/>
      <c r="AH97" s="691"/>
      <c r="AI97" s="71"/>
      <c r="AJ97" s="716"/>
      <c r="AK97" s="375"/>
    </row>
    <row r="98" spans="1:37" ht="15" customHeight="1" thickBot="1" x14ac:dyDescent="0.25">
      <c r="A98" s="332"/>
      <c r="B98" s="332"/>
      <c r="C98" s="676"/>
      <c r="D98" s="678"/>
      <c r="E98" s="280"/>
      <c r="F98" s="271"/>
      <c r="G98" s="272"/>
      <c r="H98" s="272"/>
      <c r="I98" s="272"/>
      <c r="J98" s="272"/>
      <c r="K98" s="297"/>
      <c r="L98" s="824"/>
      <c r="M98" s="825"/>
      <c r="N98" s="825"/>
      <c r="O98" s="825"/>
      <c r="P98" s="825"/>
      <c r="Q98" s="825"/>
      <c r="R98" s="825"/>
      <c r="S98" s="825"/>
      <c r="T98" s="825"/>
      <c r="U98" s="826"/>
      <c r="V98" s="686"/>
      <c r="W98" s="686"/>
      <c r="X98" s="686"/>
      <c r="Y98" s="686"/>
      <c r="Z98" s="686"/>
      <c r="AA98" s="686"/>
      <c r="AB98" s="686"/>
      <c r="AC98" s="686"/>
      <c r="AD98" s="686"/>
      <c r="AE98" s="686"/>
      <c r="AF98" s="687"/>
      <c r="AG98" s="695"/>
      <c r="AH98" s="696"/>
      <c r="AI98" s="71"/>
      <c r="AJ98" s="717"/>
      <c r="AK98" s="376"/>
    </row>
    <row r="99" spans="1:37" ht="11.1" customHeight="1" x14ac:dyDescent="0.2">
      <c r="A99" s="334"/>
      <c r="B99" s="334"/>
      <c r="Q99" s="126"/>
    </row>
    <row r="100" spans="1:37" ht="11.1" customHeight="1" x14ac:dyDescent="0.2">
      <c r="D100" s="56" t="s">
        <v>29</v>
      </c>
      <c r="E100" s="703" t="s">
        <v>123</v>
      </c>
      <c r="F100" s="703"/>
      <c r="G100" s="703"/>
      <c r="H100" s="704"/>
      <c r="I100" s="704"/>
      <c r="J100" s="31"/>
      <c r="K100" s="31"/>
      <c r="P100" s="827" t="s">
        <v>124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88</v>
      </c>
      <c r="G102" s="700"/>
      <c r="H102" s="699">
        <f>SUM(G3,G6,G9,G12,G15,G18,G21,G24,G27,G30,G33,G36,G39,G42,G45,G48,G51,G57,G60,G63,G66,G69,G72,G75,G78,G81,G84,G87,G90,G93,G96)</f>
        <v>92</v>
      </c>
      <c r="I102" s="701"/>
      <c r="J102" s="699">
        <f>SUM(H3,H6,H9,H12,H15,H18,H21,H24,H27,H30,H33,H36,H39,H42,H45,H48,H51,H57,H60,H63,H66,H69,H72,H75,H78,H81,H84,H87,H90,H93,H96)</f>
        <v>99</v>
      </c>
      <c r="K102" s="701"/>
      <c r="L102" s="121">
        <f>SUM(I3,I6,I9,I12,I15,I18,I21,I24,I27,I30,I33,I36,I39,I42,I45,I48,I51,I57,I60,I63,I66,I69,I72,I75,I78,I81,I84,I87,I90,I93,I96)</f>
        <v>103</v>
      </c>
      <c r="M102" s="121">
        <f>SUM(J3,J6,J9,J12,J15,J18,J21,J24,J27,J30,J33,J36,J39,J42,J45,J48,J51,J57,J60,J63,J66,J69,J72,J75,J78,J81,J84,J87,J90,J93,J96)</f>
        <v>103</v>
      </c>
      <c r="N102" s="54">
        <f>SUM(K3,K6,K9,K12,K15,K18,K21,K24,K27,K30,K33,K36,K39,K42,K45,K48,K51,K57,K60,K63,K66,K69,K72,K75,K78,K81,K84,K87,K90,K93,K96)</f>
        <v>102</v>
      </c>
      <c r="P102" s="121" t="s">
        <v>51</v>
      </c>
      <c r="Q102" s="121"/>
      <c r="R102" s="121"/>
      <c r="S102" s="121"/>
      <c r="T102" s="121"/>
      <c r="U102" s="121"/>
      <c r="V102" s="51"/>
      <c r="X102" s="699" t="s">
        <v>24</v>
      </c>
      <c r="Y102" s="701"/>
      <c r="Z102" s="699">
        <f>AB102</f>
        <v>18</v>
      </c>
      <c r="AA102" s="701"/>
      <c r="AB102" s="699">
        <f>SUM(A3:A98)</f>
        <v>18</v>
      </c>
      <c r="AC102" s="702"/>
      <c r="AD102" s="702"/>
      <c r="AE102" s="701"/>
      <c r="AF102" s="51">
        <f>AB102</f>
        <v>18</v>
      </c>
      <c r="AG102" s="51">
        <f>AB102</f>
        <v>18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0</v>
      </c>
      <c r="G103" s="700"/>
      <c r="H103" s="699">
        <f>SUM(G4,G7,G10,G13,G16,G19,G22,G25,G28,G31,G34,G37,G40,G43,G46,G49,G52,G58,G61,G64,G67,G70,G73,G76,G79,G82,G85,G88,G91,G94,G97)</f>
        <v>0</v>
      </c>
      <c r="I103" s="701"/>
      <c r="J103" s="699">
        <f>SUM(H4,H7,H10,H13,H16,H19,H22,H25,H28,H31,H34,H37,H40,H43,H46,H49,H52,H58,H61,H64,H67,H70,H73,H76,H79,H82,H85,H88,H91,H94,H97)</f>
        <v>0</v>
      </c>
      <c r="K103" s="701"/>
      <c r="L103" s="121">
        <f t="shared" ref="L103:N104" si="0">SUM(I4,I7,I10,I13,I16,I19,I22,I25,I28,I31,I34,I37,I40,I43,I46,I49,I52,I58,I61,I64,I67,I70,I73,I76,I79,I82,I85,I88,I91,I94,I97)</f>
        <v>0</v>
      </c>
      <c r="M103" s="121">
        <f t="shared" si="0"/>
        <v>0</v>
      </c>
      <c r="N103" s="54">
        <f t="shared" si="0"/>
        <v>0</v>
      </c>
      <c r="P103" s="121" t="s">
        <v>52</v>
      </c>
      <c r="Q103" s="121"/>
      <c r="R103" s="121"/>
      <c r="S103" s="121"/>
      <c r="T103" s="121"/>
      <c r="U103" s="12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0"/>
        <v>0</v>
      </c>
      <c r="M104" s="121">
        <f t="shared" si="0"/>
        <v>0</v>
      </c>
      <c r="N104" s="54">
        <f t="shared" si="0"/>
        <v>0</v>
      </c>
      <c r="P104" s="121" t="s">
        <v>53</v>
      </c>
      <c r="Q104" s="121"/>
      <c r="R104" s="121"/>
      <c r="S104" s="121"/>
      <c r="T104" s="121"/>
      <c r="U104" s="121"/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</row>
    <row r="106" spans="1:37" ht="11.1" customHeight="1" x14ac:dyDescent="0.2">
      <c r="E106" s="601" t="s">
        <v>125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SUM('８月'!F102:G102,'９月'!F102:G102,'１０月'!F102:G102,F102)</f>
        <v>286</v>
      </c>
      <c r="G108" s="786"/>
      <c r="H108" s="785">
        <f>SUM('８月'!H102:I102,'９月'!H102:I102,'１０月'!H102:I102,H102)</f>
        <v>298</v>
      </c>
      <c r="I108" s="787"/>
      <c r="J108" s="785">
        <f>SUM('８月'!J102:K102,'９月'!J102:K102,'１０月'!J102:K102,J102)</f>
        <v>312</v>
      </c>
      <c r="K108" s="787"/>
      <c r="L108" s="54">
        <f>SUM('８月'!L102,'９月'!L102,'１０月'!L102,L102)</f>
        <v>324</v>
      </c>
      <c r="M108" s="54">
        <f>SUM('８月'!M102,'９月'!M102,'１０月'!M102,M102)</f>
        <v>324</v>
      </c>
      <c r="N108" s="54">
        <f>SUM('８月'!N102,'９月'!N102,'１０月'!N102,N102)</f>
        <v>323</v>
      </c>
      <c r="P108" s="41" t="s">
        <v>92</v>
      </c>
      <c r="Q108" s="41">
        <f t="shared" ref="Q108:V108" si="1">SUM(Q102:Q107)</f>
        <v>0</v>
      </c>
      <c r="R108" s="41">
        <f t="shared" si="1"/>
        <v>0</v>
      </c>
      <c r="S108" s="41">
        <f t="shared" si="1"/>
        <v>0</v>
      </c>
      <c r="T108" s="41">
        <f t="shared" si="1"/>
        <v>0</v>
      </c>
      <c r="U108" s="41">
        <f t="shared" si="1"/>
        <v>0</v>
      </c>
      <c r="V108" s="41">
        <f t="shared" si="1"/>
        <v>0</v>
      </c>
      <c r="X108" s="51" t="s">
        <v>24</v>
      </c>
      <c r="Y108" s="708">
        <f>COUNTIF(D3:D98,D100)-2</f>
        <v>2</v>
      </c>
      <c r="Z108" s="708"/>
      <c r="AA108" s="708">
        <f>COUNTIF(D3:D98,D101)</f>
        <v>4</v>
      </c>
      <c r="AB108" s="708"/>
      <c r="AC108" s="708">
        <f>COUNTIF(D3:D98,D102)</f>
        <v>4</v>
      </c>
      <c r="AD108" s="708"/>
      <c r="AE108" s="699">
        <f>COUNTIF(D3:D98,D103)</f>
        <v>4</v>
      </c>
      <c r="AF108" s="700"/>
      <c r="AG108" s="699">
        <f>COUNTIF(D3:D98,D104)</f>
        <v>4</v>
      </c>
      <c r="AH108" s="700"/>
    </row>
    <row r="109" spans="1:37" ht="11.1" customHeight="1" x14ac:dyDescent="0.2">
      <c r="E109" s="51" t="s">
        <v>7</v>
      </c>
      <c r="F109" s="785">
        <f>SUM('８月'!F103:G103,'９月'!F103:G103,'１０月'!F103:G103,F103)</f>
        <v>8</v>
      </c>
      <c r="G109" s="786"/>
      <c r="H109" s="785">
        <f>SUM('８月'!H103:I103,'９月'!H103:I103,'１０月'!H103:I103,H103)</f>
        <v>8</v>
      </c>
      <c r="I109" s="787"/>
      <c r="J109" s="785">
        <f>SUM('８月'!J103:K103,'９月'!J103:K103,'１０月'!J103:K103,J103)</f>
        <v>8</v>
      </c>
      <c r="K109" s="787"/>
      <c r="L109" s="54">
        <f>SUM('８月'!L103,'９月'!L103,'１０月'!L103,L103)</f>
        <v>8</v>
      </c>
      <c r="M109" s="54">
        <f>SUM('８月'!M103,'９月'!M103,'１０月'!M103,M103)</f>
        <v>8</v>
      </c>
      <c r="N109" s="54">
        <f>SUM('８月'!N103,'９月'!N103,'１０月'!N103,N103)</f>
        <v>8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SUM('８月'!F104:G104,'９月'!F104:G104,'１０月'!F104:G104,F104)</f>
        <v>0</v>
      </c>
      <c r="G110" s="786"/>
      <c r="H110" s="785">
        <f>SUM('８月'!H104:I104,'９月'!H104:I104,'１０月'!H104:I104,H104)</f>
        <v>0</v>
      </c>
      <c r="I110" s="787"/>
      <c r="J110" s="785">
        <f>SUM('８月'!J104:K104,'９月'!J104:K104,'１０月'!J104:K104,J104)</f>
        <v>0</v>
      </c>
      <c r="K110" s="787"/>
      <c r="L110" s="54">
        <f>SUM('８月'!L104,'９月'!L104,'１０月'!L104,L104)</f>
        <v>0</v>
      </c>
      <c r="M110" s="54">
        <f>SUM('８月'!M104,'９月'!M104,'１０月'!M104,M104)</f>
        <v>0</v>
      </c>
      <c r="N110" s="54">
        <f>SUM('８月'!N104,'９月'!N104,'１０月'!N104,N104)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88</v>
      </c>
      <c r="G112" s="163">
        <f>H102</f>
        <v>92</v>
      </c>
      <c r="H112" s="163">
        <f>J102</f>
        <v>99</v>
      </c>
      <c r="I112" s="163">
        <f t="shared" ref="I112:K114" si="2">L102</f>
        <v>103</v>
      </c>
      <c r="J112" s="163">
        <f t="shared" si="2"/>
        <v>103</v>
      </c>
      <c r="K112" s="163">
        <f t="shared" si="2"/>
        <v>102</v>
      </c>
      <c r="AF112" s="46"/>
    </row>
    <row r="113" spans="6:17" x14ac:dyDescent="0.2">
      <c r="F113" s="163">
        <f>F103</f>
        <v>0</v>
      </c>
      <c r="G113" s="163">
        <f>H103</f>
        <v>0</v>
      </c>
      <c r="H113" s="163">
        <f>J103</f>
        <v>0</v>
      </c>
      <c r="I113" s="163">
        <f t="shared" si="2"/>
        <v>0</v>
      </c>
      <c r="J113" s="163">
        <f t="shared" si="2"/>
        <v>0</v>
      </c>
      <c r="K113" s="163">
        <f t="shared" si="2"/>
        <v>0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2"/>
        <v>0</v>
      </c>
      <c r="J114" s="163">
        <f t="shared" si="2"/>
        <v>0</v>
      </c>
      <c r="K114" s="163">
        <f t="shared" si="2"/>
        <v>0</v>
      </c>
    </row>
    <row r="124" spans="6:17" x14ac:dyDescent="0.2">
      <c r="Q124" s="126"/>
    </row>
  </sheetData>
  <autoFilter ref="D1:D124" xr:uid="{00000000-0009-0000-0000-00000B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K124"/>
  <sheetViews>
    <sheetView topLeftCell="A69" zoomScale="140" zoomScaleNormal="140" workbookViewId="0">
      <selection activeCell="L81" sqref="L81:U81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126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9" t="s">
        <v>9</v>
      </c>
      <c r="D2" s="70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145</v>
      </c>
      <c r="AK2" s="706"/>
    </row>
    <row r="3" spans="1:37" ht="15" customHeight="1" x14ac:dyDescent="0.2">
      <c r="A3" s="332"/>
      <c r="B3" s="332"/>
      <c r="C3" s="583">
        <v>1</v>
      </c>
      <c r="D3" s="584" t="str">
        <f>設定!K8</f>
        <v>月</v>
      </c>
      <c r="E3" s="302" t="s">
        <v>6</v>
      </c>
      <c r="F3" s="129">
        <v>5</v>
      </c>
      <c r="G3" s="130">
        <v>5</v>
      </c>
      <c r="H3" s="130">
        <v>6</v>
      </c>
      <c r="I3" s="130">
        <v>6</v>
      </c>
      <c r="J3" s="130">
        <v>6</v>
      </c>
      <c r="K3" s="131">
        <v>6</v>
      </c>
      <c r="L3" s="816"/>
      <c r="M3" s="817"/>
      <c r="N3" s="817"/>
      <c r="O3" s="817"/>
      <c r="P3" s="817"/>
      <c r="Q3" s="817"/>
      <c r="R3" s="817"/>
      <c r="S3" s="817"/>
      <c r="T3" s="817"/>
      <c r="U3" s="81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9"/>
      <c r="AG3" s="303"/>
      <c r="AH3" s="304"/>
      <c r="AI3" s="71"/>
      <c r="AJ3" s="710">
        <v>1</v>
      </c>
      <c r="AK3" s="305"/>
    </row>
    <row r="4" spans="1:37" ht="15" customHeight="1" x14ac:dyDescent="0.2">
      <c r="A4" s="332">
        <v>1</v>
      </c>
      <c r="B4" s="332"/>
      <c r="C4" s="487"/>
      <c r="D4" s="494"/>
      <c r="E4" s="330" t="s">
        <v>7</v>
      </c>
      <c r="F4" s="132"/>
      <c r="G4" s="133"/>
      <c r="H4" s="133"/>
      <c r="I4" s="133"/>
      <c r="J4" s="133"/>
      <c r="K4" s="134"/>
      <c r="L4" s="775"/>
      <c r="M4" s="801"/>
      <c r="N4" s="801"/>
      <c r="O4" s="801"/>
      <c r="P4" s="801"/>
      <c r="Q4" s="801"/>
      <c r="R4" s="801"/>
      <c r="S4" s="801"/>
      <c r="T4" s="801"/>
      <c r="U4" s="777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1"/>
      <c r="AG4" s="595"/>
      <c r="AH4" s="596"/>
      <c r="AI4" s="71"/>
      <c r="AJ4" s="711"/>
      <c r="AK4" s="307"/>
    </row>
    <row r="5" spans="1:37" ht="15" customHeight="1" x14ac:dyDescent="0.2">
      <c r="A5" s="332"/>
      <c r="B5" s="332"/>
      <c r="C5" s="487"/>
      <c r="D5" s="494"/>
      <c r="E5" s="308" t="s">
        <v>8</v>
      </c>
      <c r="F5" s="294"/>
      <c r="G5" s="135"/>
      <c r="H5" s="135"/>
      <c r="I5" s="135"/>
      <c r="J5" s="135"/>
      <c r="K5" s="281"/>
      <c r="L5" s="778"/>
      <c r="M5" s="779"/>
      <c r="N5" s="779"/>
      <c r="O5" s="779"/>
      <c r="P5" s="779"/>
      <c r="Q5" s="779"/>
      <c r="R5" s="779"/>
      <c r="S5" s="779"/>
      <c r="T5" s="779"/>
      <c r="U5" s="78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1"/>
      <c r="AG5" s="603"/>
      <c r="AH5" s="604"/>
      <c r="AI5" s="71"/>
      <c r="AJ5" s="712"/>
      <c r="AK5" s="309"/>
    </row>
    <row r="6" spans="1:37" ht="15" customHeight="1" x14ac:dyDescent="0.2">
      <c r="A6" s="332"/>
      <c r="B6" s="332"/>
      <c r="C6" s="487">
        <v>2</v>
      </c>
      <c r="D6" s="494" t="str">
        <f>設定!K11</f>
        <v>火</v>
      </c>
      <c r="E6" s="306" t="s">
        <v>6</v>
      </c>
      <c r="F6" s="294">
        <v>5</v>
      </c>
      <c r="G6" s="135">
        <v>5</v>
      </c>
      <c r="H6" s="135">
        <v>5</v>
      </c>
      <c r="I6" s="135">
        <v>6</v>
      </c>
      <c r="J6" s="135">
        <v>6</v>
      </c>
      <c r="K6" s="281">
        <v>6</v>
      </c>
      <c r="L6" s="669" t="str">
        <f>AK6</f>
        <v>学級の日【生活・人権目標】</v>
      </c>
      <c r="M6" s="670"/>
      <c r="N6" s="670"/>
      <c r="O6" s="670"/>
      <c r="P6" s="670"/>
      <c r="Q6" s="670"/>
      <c r="R6" s="670"/>
      <c r="S6" s="670"/>
      <c r="T6" s="670"/>
      <c r="U6" s="671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275</v>
      </c>
    </row>
    <row r="7" spans="1:37" ht="15" customHeight="1" x14ac:dyDescent="0.2">
      <c r="A7" s="332">
        <v>1</v>
      </c>
      <c r="B7" s="332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775"/>
      <c r="M7" s="801"/>
      <c r="N7" s="801"/>
      <c r="O7" s="801"/>
      <c r="P7" s="801"/>
      <c r="Q7" s="801"/>
      <c r="R7" s="801"/>
      <c r="S7" s="801"/>
      <c r="T7" s="801"/>
      <c r="U7" s="777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/>
    </row>
    <row r="8" spans="1:37" ht="15" customHeight="1" x14ac:dyDescent="0.2">
      <c r="A8" s="332"/>
      <c r="B8" s="332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778"/>
      <c r="M8" s="779"/>
      <c r="N8" s="779"/>
      <c r="O8" s="779"/>
      <c r="P8" s="779"/>
      <c r="Q8" s="779"/>
      <c r="R8" s="779"/>
      <c r="S8" s="779"/>
      <c r="T8" s="779"/>
      <c r="U8" s="78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2"/>
      <c r="B9" s="332"/>
      <c r="C9" s="487">
        <v>3</v>
      </c>
      <c r="D9" s="494" t="str">
        <f>設定!K14</f>
        <v>水</v>
      </c>
      <c r="E9" s="306" t="s">
        <v>6</v>
      </c>
      <c r="F9" s="294">
        <v>5</v>
      </c>
      <c r="G9" s="135">
        <v>5</v>
      </c>
      <c r="H9" s="135">
        <v>5</v>
      </c>
      <c r="I9" s="135">
        <v>5</v>
      </c>
      <c r="J9" s="135">
        <v>5</v>
      </c>
      <c r="K9" s="281">
        <v>5</v>
      </c>
      <c r="L9" s="669" t="str">
        <f>AK9</f>
        <v>児童朝会【世界エイズデー・保健】</v>
      </c>
      <c r="M9" s="670"/>
      <c r="N9" s="670"/>
      <c r="O9" s="670"/>
      <c r="P9" s="670"/>
      <c r="Q9" s="670"/>
      <c r="R9" s="670"/>
      <c r="S9" s="670"/>
      <c r="T9" s="670"/>
      <c r="U9" s="671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 t="s">
        <v>420</v>
      </c>
    </row>
    <row r="10" spans="1:37" ht="15" customHeight="1" x14ac:dyDescent="0.2">
      <c r="A10" s="332">
        <v>1</v>
      </c>
      <c r="B10" s="332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775" t="str">
        <f>AK10</f>
        <v>A～D部会</v>
      </c>
      <c r="M10" s="801"/>
      <c r="N10" s="801"/>
      <c r="O10" s="801"/>
      <c r="P10" s="801"/>
      <c r="Q10" s="801"/>
      <c r="R10" s="801"/>
      <c r="S10" s="801"/>
      <c r="T10" s="801"/>
      <c r="U10" s="777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 t="s">
        <v>369</v>
      </c>
    </row>
    <row r="11" spans="1:37" ht="15" customHeight="1" x14ac:dyDescent="0.2">
      <c r="A11" s="332"/>
      <c r="B11" s="332"/>
      <c r="C11" s="487"/>
      <c r="D11" s="494"/>
      <c r="E11" s="318" t="s">
        <v>8</v>
      </c>
      <c r="F11" s="294"/>
      <c r="G11" s="135"/>
      <c r="H11" s="135"/>
      <c r="I11" s="135"/>
      <c r="J11" s="135"/>
      <c r="K11" s="281"/>
      <c r="L11" s="778"/>
      <c r="M11" s="779"/>
      <c r="N11" s="779"/>
      <c r="O11" s="779"/>
      <c r="P11" s="779"/>
      <c r="Q11" s="779"/>
      <c r="R11" s="779"/>
      <c r="S11" s="779"/>
      <c r="T11" s="779"/>
      <c r="U11" s="78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/>
    </row>
    <row r="12" spans="1:37" ht="15" customHeight="1" x14ac:dyDescent="0.2">
      <c r="A12" s="332"/>
      <c r="B12" s="332"/>
      <c r="C12" s="487">
        <v>4</v>
      </c>
      <c r="D12" s="494" t="str">
        <f>設定!K17</f>
        <v>木</v>
      </c>
      <c r="E12" s="306" t="s">
        <v>6</v>
      </c>
      <c r="F12" s="294">
        <v>5</v>
      </c>
      <c r="G12" s="135">
        <v>6</v>
      </c>
      <c r="H12" s="135">
        <v>6</v>
      </c>
      <c r="I12" s="135">
        <v>6</v>
      </c>
      <c r="J12" s="135">
        <v>6</v>
      </c>
      <c r="K12" s="281">
        <v>6</v>
      </c>
      <c r="L12" s="669" t="str">
        <f>AK12</f>
        <v>読み聞かせ【２・４・６年】　学年朝会【１・３・５年】</v>
      </c>
      <c r="M12" s="670"/>
      <c r="N12" s="670"/>
      <c r="O12" s="670"/>
      <c r="P12" s="670"/>
      <c r="Q12" s="670"/>
      <c r="R12" s="670"/>
      <c r="S12" s="670"/>
      <c r="T12" s="670"/>
      <c r="U12" s="671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348</v>
      </c>
    </row>
    <row r="13" spans="1:37" ht="15" customHeight="1" x14ac:dyDescent="0.2">
      <c r="A13" s="332">
        <v>1</v>
      </c>
      <c r="B13" s="332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775"/>
      <c r="M13" s="801"/>
      <c r="N13" s="801"/>
      <c r="O13" s="801"/>
      <c r="P13" s="801"/>
      <c r="Q13" s="801"/>
      <c r="R13" s="801"/>
      <c r="S13" s="801"/>
      <c r="T13" s="801"/>
      <c r="U13" s="777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/>
    </row>
    <row r="14" spans="1:37" ht="15" customHeight="1" x14ac:dyDescent="0.2">
      <c r="A14" s="332"/>
      <c r="B14" s="332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778"/>
      <c r="M14" s="779"/>
      <c r="N14" s="779"/>
      <c r="O14" s="779"/>
      <c r="P14" s="779"/>
      <c r="Q14" s="779"/>
      <c r="R14" s="779"/>
      <c r="S14" s="779"/>
      <c r="T14" s="779"/>
      <c r="U14" s="78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</row>
    <row r="15" spans="1:37" ht="15" customHeight="1" x14ac:dyDescent="0.2">
      <c r="A15" s="332"/>
      <c r="B15" s="332"/>
      <c r="C15" s="487">
        <v>5</v>
      </c>
      <c r="D15" s="494" t="str">
        <f>設定!K20</f>
        <v>金</v>
      </c>
      <c r="E15" s="318" t="s">
        <v>6</v>
      </c>
      <c r="F15" s="132">
        <v>5</v>
      </c>
      <c r="G15" s="133">
        <v>5</v>
      </c>
      <c r="H15" s="133">
        <v>6</v>
      </c>
      <c r="I15" s="133">
        <v>6</v>
      </c>
      <c r="J15" s="133">
        <v>6</v>
      </c>
      <c r="K15" s="134">
        <v>6</v>
      </c>
      <c r="L15" s="669" t="str">
        <f>AK15</f>
        <v>★６校時日課</v>
      </c>
      <c r="M15" s="670"/>
      <c r="N15" s="670"/>
      <c r="O15" s="670"/>
      <c r="P15" s="670"/>
      <c r="Q15" s="670"/>
      <c r="R15" s="670"/>
      <c r="S15" s="670"/>
      <c r="T15" s="670"/>
      <c r="U15" s="671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1"/>
      <c r="AG15" s="310"/>
      <c r="AH15" s="311"/>
      <c r="AI15" s="71"/>
      <c r="AJ15" s="710">
        <v>5</v>
      </c>
      <c r="AK15" s="136" t="s">
        <v>383</v>
      </c>
    </row>
    <row r="16" spans="1:37" ht="15" customHeight="1" x14ac:dyDescent="0.2">
      <c r="A16" s="332">
        <v>1</v>
      </c>
      <c r="B16" s="332"/>
      <c r="C16" s="487"/>
      <c r="D16" s="494"/>
      <c r="E16" s="330" t="s">
        <v>7</v>
      </c>
      <c r="F16" s="294"/>
      <c r="G16" s="135"/>
      <c r="H16" s="135"/>
      <c r="I16" s="135"/>
      <c r="J16" s="135"/>
      <c r="K16" s="281"/>
      <c r="L16" s="775" t="str">
        <f>AK16</f>
        <v>学年会</v>
      </c>
      <c r="M16" s="801"/>
      <c r="N16" s="801"/>
      <c r="O16" s="801"/>
      <c r="P16" s="801"/>
      <c r="Q16" s="801"/>
      <c r="R16" s="801"/>
      <c r="S16" s="801"/>
      <c r="T16" s="801"/>
      <c r="U16" s="777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1"/>
      <c r="AG16" s="595"/>
      <c r="AH16" s="596"/>
      <c r="AI16" s="71"/>
      <c r="AJ16" s="711"/>
      <c r="AK16" s="128" t="s">
        <v>278</v>
      </c>
    </row>
    <row r="17" spans="1:37" ht="15" customHeight="1" x14ac:dyDescent="0.2">
      <c r="A17" s="332"/>
      <c r="B17" s="332"/>
      <c r="C17" s="487"/>
      <c r="D17" s="494"/>
      <c r="E17" s="308" t="s">
        <v>8</v>
      </c>
      <c r="F17" s="294"/>
      <c r="G17" s="135"/>
      <c r="H17" s="135"/>
      <c r="I17" s="135"/>
      <c r="J17" s="135"/>
      <c r="K17" s="281"/>
      <c r="L17" s="778"/>
      <c r="M17" s="779"/>
      <c r="N17" s="779"/>
      <c r="O17" s="779"/>
      <c r="P17" s="779"/>
      <c r="Q17" s="779"/>
      <c r="R17" s="779"/>
      <c r="S17" s="779"/>
      <c r="T17" s="779"/>
      <c r="U17" s="78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1"/>
      <c r="AG17" s="603"/>
      <c r="AH17" s="604"/>
      <c r="AI17" s="71"/>
      <c r="AJ17" s="712"/>
      <c r="AK17" s="312"/>
    </row>
    <row r="18" spans="1:37" ht="15" customHeight="1" x14ac:dyDescent="0.2">
      <c r="A18" s="332"/>
      <c r="B18" s="332"/>
      <c r="C18" s="605">
        <v>6</v>
      </c>
      <c r="D18" s="606" t="str">
        <f>設定!K23</f>
        <v>土</v>
      </c>
      <c r="E18" s="398" t="s">
        <v>6</v>
      </c>
      <c r="F18" s="391"/>
      <c r="G18" s="392"/>
      <c r="H18" s="392"/>
      <c r="I18" s="392"/>
      <c r="J18" s="392"/>
      <c r="K18" s="393"/>
      <c r="L18" s="808"/>
      <c r="M18" s="667"/>
      <c r="N18" s="667"/>
      <c r="O18" s="667"/>
      <c r="P18" s="667"/>
      <c r="Q18" s="667"/>
      <c r="R18" s="667"/>
      <c r="S18" s="667"/>
      <c r="T18" s="667"/>
      <c r="U18" s="668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1"/>
      <c r="AG18" s="394"/>
      <c r="AH18" s="399"/>
      <c r="AI18" s="71"/>
      <c r="AJ18" s="710">
        <v>6</v>
      </c>
      <c r="AK18" s="136"/>
    </row>
    <row r="19" spans="1:37" ht="15" customHeight="1" x14ac:dyDescent="0.2">
      <c r="A19" s="332"/>
      <c r="B19" s="332"/>
      <c r="C19" s="605"/>
      <c r="D19" s="606"/>
      <c r="E19" s="404" t="s">
        <v>7</v>
      </c>
      <c r="F19" s="391"/>
      <c r="G19" s="392"/>
      <c r="H19" s="392"/>
      <c r="I19" s="392"/>
      <c r="J19" s="392"/>
      <c r="K19" s="393"/>
      <c r="L19" s="798"/>
      <c r="M19" s="799"/>
      <c r="N19" s="799"/>
      <c r="O19" s="799"/>
      <c r="P19" s="799"/>
      <c r="Q19" s="799"/>
      <c r="R19" s="799"/>
      <c r="S19" s="799"/>
      <c r="T19" s="799"/>
      <c r="U19" s="80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1"/>
      <c r="AG19" s="615"/>
      <c r="AH19" s="616"/>
      <c r="AI19" s="71"/>
      <c r="AJ19" s="711"/>
      <c r="AK19" s="128"/>
    </row>
    <row r="20" spans="1:37" ht="15" customHeight="1" x14ac:dyDescent="0.2">
      <c r="A20" s="332"/>
      <c r="B20" s="332"/>
      <c r="C20" s="605"/>
      <c r="D20" s="606"/>
      <c r="E20" s="405" t="s">
        <v>8</v>
      </c>
      <c r="F20" s="391"/>
      <c r="G20" s="392"/>
      <c r="H20" s="392"/>
      <c r="I20" s="392"/>
      <c r="J20" s="392"/>
      <c r="K20" s="393"/>
      <c r="L20" s="802"/>
      <c r="M20" s="803"/>
      <c r="N20" s="803"/>
      <c r="O20" s="803"/>
      <c r="P20" s="803"/>
      <c r="Q20" s="803"/>
      <c r="R20" s="803"/>
      <c r="S20" s="803"/>
      <c r="T20" s="803"/>
      <c r="U20" s="804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1"/>
      <c r="AG20" s="620"/>
      <c r="AH20" s="621"/>
      <c r="AI20" s="71"/>
      <c r="AJ20" s="712"/>
      <c r="AK20" s="312"/>
    </row>
    <row r="21" spans="1:37" ht="15" customHeight="1" x14ac:dyDescent="0.2">
      <c r="A21" s="332"/>
      <c r="B21" s="332"/>
      <c r="C21" s="605">
        <v>7</v>
      </c>
      <c r="D21" s="606" t="str">
        <f>設定!K26</f>
        <v>日</v>
      </c>
      <c r="E21" s="398" t="s">
        <v>6</v>
      </c>
      <c r="F21" s="391"/>
      <c r="G21" s="392"/>
      <c r="H21" s="392"/>
      <c r="I21" s="392"/>
      <c r="J21" s="392"/>
      <c r="K21" s="393"/>
      <c r="L21" s="808"/>
      <c r="M21" s="667"/>
      <c r="N21" s="667"/>
      <c r="O21" s="667"/>
      <c r="P21" s="667"/>
      <c r="Q21" s="667"/>
      <c r="R21" s="667"/>
      <c r="S21" s="667"/>
      <c r="T21" s="667"/>
      <c r="U21" s="668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1"/>
      <c r="AG21" s="394"/>
      <c r="AH21" s="399"/>
      <c r="AI21" s="71"/>
      <c r="AJ21" s="710">
        <v>7</v>
      </c>
      <c r="AK21" s="136"/>
    </row>
    <row r="22" spans="1:37" ht="15" customHeight="1" x14ac:dyDescent="0.2">
      <c r="A22" s="332"/>
      <c r="B22" s="332"/>
      <c r="C22" s="605"/>
      <c r="D22" s="606"/>
      <c r="E22" s="404" t="s">
        <v>7</v>
      </c>
      <c r="F22" s="391"/>
      <c r="G22" s="392"/>
      <c r="H22" s="392"/>
      <c r="I22" s="392"/>
      <c r="J22" s="392"/>
      <c r="K22" s="393"/>
      <c r="L22" s="798"/>
      <c r="M22" s="799"/>
      <c r="N22" s="799"/>
      <c r="O22" s="799"/>
      <c r="P22" s="799"/>
      <c r="Q22" s="799"/>
      <c r="R22" s="799"/>
      <c r="S22" s="799"/>
      <c r="T22" s="799"/>
      <c r="U22" s="80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1"/>
      <c r="AG22" s="615"/>
      <c r="AH22" s="616"/>
      <c r="AI22" s="71"/>
      <c r="AJ22" s="711"/>
      <c r="AK22" s="128"/>
    </row>
    <row r="23" spans="1:37" ht="15" customHeight="1" x14ac:dyDescent="0.2">
      <c r="A23" s="332"/>
      <c r="B23" s="332"/>
      <c r="C23" s="605"/>
      <c r="D23" s="606"/>
      <c r="E23" s="405" t="s">
        <v>8</v>
      </c>
      <c r="F23" s="391"/>
      <c r="G23" s="392"/>
      <c r="H23" s="392"/>
      <c r="I23" s="392"/>
      <c r="J23" s="392"/>
      <c r="K23" s="393"/>
      <c r="L23" s="802"/>
      <c r="M23" s="803"/>
      <c r="N23" s="803"/>
      <c r="O23" s="803"/>
      <c r="P23" s="803"/>
      <c r="Q23" s="803"/>
      <c r="R23" s="803"/>
      <c r="S23" s="803"/>
      <c r="T23" s="803"/>
      <c r="U23" s="804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1"/>
      <c r="AG23" s="620"/>
      <c r="AH23" s="621"/>
      <c r="AI23" s="71"/>
      <c r="AJ23" s="712"/>
      <c r="AK23" s="312"/>
    </row>
    <row r="24" spans="1:37" ht="15" customHeight="1" x14ac:dyDescent="0.2">
      <c r="A24" s="332"/>
      <c r="B24" s="332"/>
      <c r="C24" s="487">
        <v>8</v>
      </c>
      <c r="D24" s="494" t="str">
        <f>設定!K29</f>
        <v>月</v>
      </c>
      <c r="E24" s="306" t="s">
        <v>6</v>
      </c>
      <c r="F24" s="294">
        <v>5</v>
      </c>
      <c r="G24" s="135">
        <v>5</v>
      </c>
      <c r="H24" s="135">
        <v>6</v>
      </c>
      <c r="I24" s="135">
        <v>6</v>
      </c>
      <c r="J24" s="135">
        <v>6</v>
      </c>
      <c r="K24" s="281">
        <v>6</v>
      </c>
      <c r="L24" s="669"/>
      <c r="M24" s="670"/>
      <c r="N24" s="670"/>
      <c r="O24" s="670"/>
      <c r="P24" s="670"/>
      <c r="Q24" s="670"/>
      <c r="R24" s="670"/>
      <c r="S24" s="670"/>
      <c r="T24" s="670"/>
      <c r="U24" s="671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0"/>
      <c r="AH24" s="311"/>
      <c r="AI24" s="71"/>
      <c r="AJ24" s="710">
        <v>8</v>
      </c>
      <c r="AK24" s="136"/>
    </row>
    <row r="25" spans="1:37" ht="15" customHeight="1" x14ac:dyDescent="0.2">
      <c r="A25" s="332">
        <v>1</v>
      </c>
      <c r="B25" s="332"/>
      <c r="C25" s="487"/>
      <c r="D25" s="494"/>
      <c r="E25" s="330" t="s">
        <v>7</v>
      </c>
      <c r="F25" s="294"/>
      <c r="G25" s="135"/>
      <c r="H25" s="135"/>
      <c r="I25" s="135"/>
      <c r="J25" s="135"/>
      <c r="K25" s="281"/>
      <c r="L25" s="775"/>
      <c r="M25" s="801"/>
      <c r="N25" s="801"/>
      <c r="O25" s="801"/>
      <c r="P25" s="801"/>
      <c r="Q25" s="801"/>
      <c r="R25" s="801"/>
      <c r="S25" s="801"/>
      <c r="T25" s="801"/>
      <c r="U25" s="777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/>
      <c r="AH25" s="596"/>
      <c r="AI25" s="71"/>
      <c r="AJ25" s="711"/>
      <c r="AK25" s="128"/>
    </row>
    <row r="26" spans="1:37" ht="15" customHeight="1" x14ac:dyDescent="0.2">
      <c r="A26" s="332"/>
      <c r="B26" s="332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778"/>
      <c r="M26" s="779"/>
      <c r="N26" s="779"/>
      <c r="O26" s="779"/>
      <c r="P26" s="779"/>
      <c r="Q26" s="779"/>
      <c r="R26" s="779"/>
      <c r="S26" s="779"/>
      <c r="T26" s="779"/>
      <c r="U26" s="78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設定!K32</f>
        <v>火</v>
      </c>
      <c r="E27" s="306" t="s">
        <v>6</v>
      </c>
      <c r="F27" s="294">
        <v>4</v>
      </c>
      <c r="G27" s="135">
        <v>4</v>
      </c>
      <c r="H27" s="135">
        <v>4</v>
      </c>
      <c r="I27" s="135">
        <v>4</v>
      </c>
      <c r="J27" s="135">
        <v>4</v>
      </c>
      <c r="K27" s="281">
        <v>4</v>
      </c>
      <c r="L27" s="669" t="str">
        <f>AK27</f>
        <v>個人面談①【希望者】※4校時日課</v>
      </c>
      <c r="M27" s="670"/>
      <c r="N27" s="670"/>
      <c r="O27" s="670"/>
      <c r="P27" s="670"/>
      <c r="Q27" s="670"/>
      <c r="R27" s="670"/>
      <c r="S27" s="670"/>
      <c r="T27" s="670"/>
      <c r="U27" s="671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 t="s">
        <v>297</v>
      </c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775" t="str">
        <f>AK28</f>
        <v>学級の日【赤い羽根募金について　福祉】</v>
      </c>
      <c r="M28" s="801"/>
      <c r="N28" s="801"/>
      <c r="O28" s="801"/>
      <c r="P28" s="801"/>
      <c r="Q28" s="801"/>
      <c r="R28" s="801"/>
      <c r="S28" s="801"/>
      <c r="T28" s="801"/>
      <c r="U28" s="777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 t="s">
        <v>418</v>
      </c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778"/>
      <c r="M29" s="779"/>
      <c r="N29" s="779"/>
      <c r="O29" s="779"/>
      <c r="P29" s="779"/>
      <c r="Q29" s="779"/>
      <c r="R29" s="779"/>
      <c r="S29" s="779"/>
      <c r="T29" s="779"/>
      <c r="U29" s="78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487">
        <v>10</v>
      </c>
      <c r="D30" s="494" t="str">
        <f>設定!K35</f>
        <v>水</v>
      </c>
      <c r="E30" s="306" t="s">
        <v>6</v>
      </c>
      <c r="F30" s="294">
        <v>4</v>
      </c>
      <c r="G30" s="135">
        <v>4</v>
      </c>
      <c r="H30" s="135">
        <v>4</v>
      </c>
      <c r="I30" s="135">
        <v>4</v>
      </c>
      <c r="J30" s="135">
        <v>4</v>
      </c>
      <c r="K30" s="281">
        <v>4</v>
      </c>
      <c r="L30" s="669" t="str">
        <f>AK30</f>
        <v>個人面談②【希望者】※4校時日課</v>
      </c>
      <c r="M30" s="670"/>
      <c r="N30" s="670"/>
      <c r="O30" s="670"/>
      <c r="P30" s="670"/>
      <c r="Q30" s="670"/>
      <c r="R30" s="670"/>
      <c r="S30" s="670"/>
      <c r="T30" s="670"/>
      <c r="U30" s="671"/>
      <c r="V30" s="590" t="s">
        <v>462</v>
      </c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298</v>
      </c>
    </row>
    <row r="31" spans="1:37" ht="15" customHeight="1" x14ac:dyDescent="0.2">
      <c r="A31" s="332">
        <v>1</v>
      </c>
      <c r="B31" s="332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775"/>
      <c r="M31" s="801"/>
      <c r="N31" s="801"/>
      <c r="O31" s="801"/>
      <c r="P31" s="801"/>
      <c r="Q31" s="801"/>
      <c r="R31" s="801"/>
      <c r="S31" s="801"/>
      <c r="T31" s="801"/>
      <c r="U31" s="777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/>
    </row>
    <row r="32" spans="1:37" ht="15" customHeight="1" x14ac:dyDescent="0.2">
      <c r="A32" s="332"/>
      <c r="B32" s="332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778"/>
      <c r="M32" s="779"/>
      <c r="N32" s="779"/>
      <c r="O32" s="779"/>
      <c r="P32" s="779"/>
      <c r="Q32" s="779"/>
      <c r="R32" s="779"/>
      <c r="S32" s="779"/>
      <c r="T32" s="779"/>
      <c r="U32" s="78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2"/>
      <c r="B33" s="332"/>
      <c r="C33" s="487">
        <v>11</v>
      </c>
      <c r="D33" s="494" t="str">
        <f>設定!K38</f>
        <v>木</v>
      </c>
      <c r="E33" s="306" t="s">
        <v>6</v>
      </c>
      <c r="F33" s="294">
        <v>4</v>
      </c>
      <c r="G33" s="135">
        <v>4</v>
      </c>
      <c r="H33" s="135">
        <v>4</v>
      </c>
      <c r="I33" s="135">
        <v>4</v>
      </c>
      <c r="J33" s="135">
        <v>4</v>
      </c>
      <c r="K33" s="281">
        <v>4</v>
      </c>
      <c r="L33" s="669" t="str">
        <f>AK33</f>
        <v>読み聞かせ【１・３・５年】　学年朝会【２・４・6年】</v>
      </c>
      <c r="M33" s="670"/>
      <c r="N33" s="670"/>
      <c r="O33" s="670"/>
      <c r="P33" s="670"/>
      <c r="Q33" s="670"/>
      <c r="R33" s="670"/>
      <c r="S33" s="670"/>
      <c r="T33" s="670"/>
      <c r="U33" s="671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  <c r="AG33" s="310"/>
      <c r="AH33" s="311"/>
      <c r="AI33" s="71"/>
      <c r="AJ33" s="710">
        <v>11</v>
      </c>
      <c r="AK33" s="136" t="s">
        <v>342</v>
      </c>
    </row>
    <row r="34" spans="1:37" ht="15" customHeight="1" x14ac:dyDescent="0.2">
      <c r="A34" s="332">
        <v>1</v>
      </c>
      <c r="B34" s="332"/>
      <c r="C34" s="487"/>
      <c r="D34" s="494"/>
      <c r="E34" s="330" t="s">
        <v>7</v>
      </c>
      <c r="F34" s="294"/>
      <c r="G34" s="135"/>
      <c r="H34" s="135"/>
      <c r="I34" s="135"/>
      <c r="J34" s="135"/>
      <c r="K34" s="281"/>
      <c r="L34" s="775" t="str">
        <f>AK34</f>
        <v>個人面談③【希望者】※4校時日課</v>
      </c>
      <c r="M34" s="801"/>
      <c r="N34" s="801"/>
      <c r="O34" s="801"/>
      <c r="P34" s="801"/>
      <c r="Q34" s="801"/>
      <c r="R34" s="801"/>
      <c r="S34" s="801"/>
      <c r="T34" s="801"/>
      <c r="U34" s="777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1"/>
      <c r="AG34" s="595"/>
      <c r="AH34" s="596"/>
      <c r="AI34" s="71"/>
      <c r="AJ34" s="711"/>
      <c r="AK34" s="128" t="s">
        <v>356</v>
      </c>
    </row>
    <row r="35" spans="1:37" ht="15" customHeight="1" x14ac:dyDescent="0.2">
      <c r="A35" s="332"/>
      <c r="B35" s="332"/>
      <c r="C35" s="487"/>
      <c r="D35" s="494"/>
      <c r="E35" s="308" t="s">
        <v>8</v>
      </c>
      <c r="F35" s="294"/>
      <c r="G35" s="135"/>
      <c r="H35" s="135"/>
      <c r="I35" s="135"/>
      <c r="J35" s="135"/>
      <c r="K35" s="281"/>
      <c r="L35" s="778"/>
      <c r="M35" s="779"/>
      <c r="N35" s="779"/>
      <c r="O35" s="779"/>
      <c r="P35" s="779"/>
      <c r="Q35" s="779"/>
      <c r="R35" s="779"/>
      <c r="S35" s="779"/>
      <c r="T35" s="779"/>
      <c r="U35" s="78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1"/>
      <c r="AG35" s="603"/>
      <c r="AH35" s="604"/>
      <c r="AI35" s="71"/>
      <c r="AJ35" s="712"/>
      <c r="AK35" s="312"/>
    </row>
    <row r="36" spans="1:37" ht="15" customHeight="1" x14ac:dyDescent="0.2">
      <c r="A36" s="332"/>
      <c r="B36" s="332"/>
      <c r="C36" s="487">
        <v>12</v>
      </c>
      <c r="D36" s="494" t="str">
        <f>設定!K41</f>
        <v>金</v>
      </c>
      <c r="E36" s="306" t="s">
        <v>6</v>
      </c>
      <c r="F36" s="294">
        <v>5</v>
      </c>
      <c r="G36" s="135">
        <v>5</v>
      </c>
      <c r="H36" s="135">
        <v>6</v>
      </c>
      <c r="I36" s="135">
        <v>6</v>
      </c>
      <c r="J36" s="135">
        <v>6</v>
      </c>
      <c r="K36" s="281">
        <v>6</v>
      </c>
      <c r="L36" s="669" t="str">
        <f>AK36</f>
        <v>★６校時日課</v>
      </c>
      <c r="M36" s="670"/>
      <c r="N36" s="670"/>
      <c r="O36" s="670"/>
      <c r="P36" s="670"/>
      <c r="Q36" s="670"/>
      <c r="R36" s="670"/>
      <c r="S36" s="670"/>
      <c r="T36" s="670"/>
      <c r="U36" s="671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383</v>
      </c>
    </row>
    <row r="37" spans="1:37" ht="15" customHeight="1" x14ac:dyDescent="0.2">
      <c r="A37" s="332">
        <v>1</v>
      </c>
      <c r="B37" s="332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775"/>
      <c r="M37" s="801"/>
      <c r="N37" s="801"/>
      <c r="O37" s="801"/>
      <c r="P37" s="801"/>
      <c r="Q37" s="801"/>
      <c r="R37" s="801"/>
      <c r="S37" s="801"/>
      <c r="T37" s="801"/>
      <c r="U37" s="777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/>
    </row>
    <row r="38" spans="1:37" ht="15" customHeight="1" x14ac:dyDescent="0.2">
      <c r="A38" s="332"/>
      <c r="B38" s="332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778"/>
      <c r="M38" s="779"/>
      <c r="N38" s="779"/>
      <c r="O38" s="779"/>
      <c r="P38" s="779"/>
      <c r="Q38" s="779"/>
      <c r="R38" s="779"/>
      <c r="S38" s="779"/>
      <c r="T38" s="779"/>
      <c r="U38" s="78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2"/>
      <c r="B39" s="332"/>
      <c r="C39" s="605">
        <v>13</v>
      </c>
      <c r="D39" s="606" t="str">
        <f>設定!K44</f>
        <v>土</v>
      </c>
      <c r="E39" s="398" t="s">
        <v>6</v>
      </c>
      <c r="F39" s="391"/>
      <c r="G39" s="392"/>
      <c r="H39" s="392"/>
      <c r="I39" s="392"/>
      <c r="J39" s="392"/>
      <c r="K39" s="393"/>
      <c r="L39" s="808"/>
      <c r="M39" s="667"/>
      <c r="N39" s="667"/>
      <c r="O39" s="667"/>
      <c r="P39" s="667"/>
      <c r="Q39" s="667"/>
      <c r="R39" s="667"/>
      <c r="S39" s="667"/>
      <c r="T39" s="667"/>
      <c r="U39" s="668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1"/>
      <c r="AG39" s="394"/>
      <c r="AH39" s="399"/>
      <c r="AI39" s="71"/>
      <c r="AJ39" s="710">
        <v>13</v>
      </c>
      <c r="AK39" s="136"/>
    </row>
    <row r="40" spans="1:37" ht="15" customHeight="1" x14ac:dyDescent="0.2">
      <c r="A40" s="332"/>
      <c r="B40" s="332"/>
      <c r="C40" s="605"/>
      <c r="D40" s="606"/>
      <c r="E40" s="404" t="s">
        <v>7</v>
      </c>
      <c r="F40" s="391"/>
      <c r="G40" s="392"/>
      <c r="H40" s="392"/>
      <c r="I40" s="392"/>
      <c r="J40" s="392"/>
      <c r="K40" s="393"/>
      <c r="L40" s="798"/>
      <c r="M40" s="799"/>
      <c r="N40" s="799"/>
      <c r="O40" s="799"/>
      <c r="P40" s="799"/>
      <c r="Q40" s="799"/>
      <c r="R40" s="799"/>
      <c r="S40" s="799"/>
      <c r="T40" s="799"/>
      <c r="U40" s="80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1"/>
      <c r="AG40" s="615"/>
      <c r="AH40" s="616"/>
      <c r="AI40" s="71"/>
      <c r="AJ40" s="711"/>
      <c r="AK40" s="128"/>
    </row>
    <row r="41" spans="1:37" ht="15" customHeight="1" x14ac:dyDescent="0.2">
      <c r="A41" s="332"/>
      <c r="B41" s="332"/>
      <c r="C41" s="605"/>
      <c r="D41" s="606"/>
      <c r="E41" s="405" t="s">
        <v>8</v>
      </c>
      <c r="F41" s="391"/>
      <c r="G41" s="392"/>
      <c r="H41" s="392"/>
      <c r="I41" s="392"/>
      <c r="J41" s="392"/>
      <c r="K41" s="393"/>
      <c r="L41" s="802"/>
      <c r="M41" s="803"/>
      <c r="N41" s="803"/>
      <c r="O41" s="803"/>
      <c r="P41" s="803"/>
      <c r="Q41" s="803"/>
      <c r="R41" s="803"/>
      <c r="S41" s="803"/>
      <c r="T41" s="803"/>
      <c r="U41" s="804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1"/>
      <c r="AG41" s="620"/>
      <c r="AH41" s="621"/>
      <c r="AI41" s="71"/>
      <c r="AJ41" s="712"/>
      <c r="AK41" s="312"/>
    </row>
    <row r="42" spans="1:37" ht="15" customHeight="1" x14ac:dyDescent="0.2">
      <c r="A42" s="332"/>
      <c r="B42" s="332"/>
      <c r="C42" s="605">
        <v>14</v>
      </c>
      <c r="D42" s="606" t="str">
        <f>設定!K47</f>
        <v>日</v>
      </c>
      <c r="E42" s="398" t="s">
        <v>6</v>
      </c>
      <c r="F42" s="391"/>
      <c r="G42" s="392"/>
      <c r="H42" s="392"/>
      <c r="I42" s="392"/>
      <c r="J42" s="392"/>
      <c r="K42" s="393"/>
      <c r="L42" s="808"/>
      <c r="M42" s="667"/>
      <c r="N42" s="667"/>
      <c r="O42" s="667"/>
      <c r="P42" s="667"/>
      <c r="Q42" s="667"/>
      <c r="R42" s="667"/>
      <c r="S42" s="667"/>
      <c r="T42" s="667"/>
      <c r="U42" s="668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94"/>
      <c r="AH42" s="399"/>
      <c r="AI42" s="71"/>
      <c r="AJ42" s="710">
        <v>14</v>
      </c>
      <c r="AK42" s="136"/>
    </row>
    <row r="43" spans="1:37" ht="15" customHeight="1" x14ac:dyDescent="0.2">
      <c r="A43" s="332"/>
      <c r="B43" s="332"/>
      <c r="C43" s="605"/>
      <c r="D43" s="606"/>
      <c r="E43" s="404" t="s">
        <v>7</v>
      </c>
      <c r="F43" s="391"/>
      <c r="G43" s="392"/>
      <c r="H43" s="392"/>
      <c r="I43" s="392"/>
      <c r="J43" s="392"/>
      <c r="K43" s="393"/>
      <c r="L43" s="798"/>
      <c r="M43" s="799"/>
      <c r="N43" s="799"/>
      <c r="O43" s="799"/>
      <c r="P43" s="799"/>
      <c r="Q43" s="799"/>
      <c r="R43" s="799"/>
      <c r="S43" s="799"/>
      <c r="T43" s="799"/>
      <c r="U43" s="80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1"/>
      <c r="AG43" s="615"/>
      <c r="AH43" s="616"/>
      <c r="AI43" s="71"/>
      <c r="AJ43" s="711"/>
      <c r="AK43" s="128"/>
    </row>
    <row r="44" spans="1:37" ht="15" customHeight="1" x14ac:dyDescent="0.2">
      <c r="A44" s="332"/>
      <c r="B44" s="332"/>
      <c r="C44" s="605"/>
      <c r="D44" s="606"/>
      <c r="E44" s="405" t="s">
        <v>8</v>
      </c>
      <c r="F44" s="391"/>
      <c r="G44" s="392"/>
      <c r="H44" s="392"/>
      <c r="I44" s="392"/>
      <c r="J44" s="392"/>
      <c r="K44" s="393"/>
      <c r="L44" s="802"/>
      <c r="M44" s="803"/>
      <c r="N44" s="803"/>
      <c r="O44" s="803"/>
      <c r="P44" s="803"/>
      <c r="Q44" s="803"/>
      <c r="R44" s="803"/>
      <c r="S44" s="803"/>
      <c r="T44" s="803"/>
      <c r="U44" s="804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1"/>
      <c r="AG44" s="620"/>
      <c r="AH44" s="621"/>
      <c r="AI44" s="71"/>
      <c r="AJ44" s="712"/>
      <c r="AK44" s="312"/>
    </row>
    <row r="45" spans="1:37" ht="15" customHeight="1" x14ac:dyDescent="0.2">
      <c r="A45" s="332"/>
      <c r="B45" s="332"/>
      <c r="C45" s="487">
        <v>15</v>
      </c>
      <c r="D45" s="494" t="str">
        <f>設定!K50</f>
        <v>月</v>
      </c>
      <c r="E45" s="306" t="s">
        <v>6</v>
      </c>
      <c r="F45" s="294">
        <v>5</v>
      </c>
      <c r="G45" s="135">
        <v>5</v>
      </c>
      <c r="H45" s="135">
        <v>6</v>
      </c>
      <c r="I45" s="135">
        <v>6</v>
      </c>
      <c r="J45" s="135">
        <v>6</v>
      </c>
      <c r="K45" s="281">
        <v>6</v>
      </c>
      <c r="L45" s="669"/>
      <c r="M45" s="670"/>
      <c r="N45" s="670"/>
      <c r="O45" s="670"/>
      <c r="P45" s="670"/>
      <c r="Q45" s="670"/>
      <c r="R45" s="670"/>
      <c r="S45" s="670"/>
      <c r="T45" s="670"/>
      <c r="U45" s="671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/>
    </row>
    <row r="46" spans="1:37" ht="15" customHeight="1" x14ac:dyDescent="0.2">
      <c r="A46" s="332">
        <v>1</v>
      </c>
      <c r="B46" s="332"/>
      <c r="C46" s="487"/>
      <c r="D46" s="494"/>
      <c r="E46" s="330" t="s">
        <v>7</v>
      </c>
      <c r="F46" s="294"/>
      <c r="G46" s="135"/>
      <c r="H46" s="135"/>
      <c r="I46" s="135"/>
      <c r="J46" s="135"/>
      <c r="K46" s="281"/>
      <c r="L46" s="775"/>
      <c r="M46" s="801"/>
      <c r="N46" s="801"/>
      <c r="O46" s="801"/>
      <c r="P46" s="801"/>
      <c r="Q46" s="801"/>
      <c r="R46" s="801"/>
      <c r="S46" s="801"/>
      <c r="T46" s="801"/>
      <c r="U46" s="777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/>
    </row>
    <row r="47" spans="1:37" ht="15" customHeight="1" x14ac:dyDescent="0.2">
      <c r="A47" s="332"/>
      <c r="B47" s="332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778"/>
      <c r="M47" s="779"/>
      <c r="N47" s="779"/>
      <c r="O47" s="779"/>
      <c r="P47" s="779"/>
      <c r="Q47" s="779"/>
      <c r="R47" s="779"/>
      <c r="S47" s="779"/>
      <c r="T47" s="779"/>
      <c r="U47" s="78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設定!K53</f>
        <v>火</v>
      </c>
      <c r="E48" s="306" t="s">
        <v>6</v>
      </c>
      <c r="F48" s="294">
        <v>5</v>
      </c>
      <c r="G48" s="135">
        <v>5</v>
      </c>
      <c r="H48" s="135">
        <v>5</v>
      </c>
      <c r="I48" s="135">
        <v>6</v>
      </c>
      <c r="J48" s="135">
        <v>6</v>
      </c>
      <c r="K48" s="281">
        <v>6</v>
      </c>
      <c r="L48" s="669" t="str">
        <f>AK48</f>
        <v>学級の日【２学期をふり返って】</v>
      </c>
      <c r="M48" s="670"/>
      <c r="N48" s="670"/>
      <c r="O48" s="670"/>
      <c r="P48" s="670"/>
      <c r="Q48" s="670"/>
      <c r="R48" s="670"/>
      <c r="S48" s="670"/>
      <c r="T48" s="670"/>
      <c r="U48" s="671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 t="s">
        <v>401</v>
      </c>
    </row>
    <row r="49" spans="1:37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775"/>
      <c r="M49" s="801"/>
      <c r="N49" s="801"/>
      <c r="O49" s="801"/>
      <c r="P49" s="801"/>
      <c r="Q49" s="801"/>
      <c r="R49" s="801"/>
      <c r="S49" s="801"/>
      <c r="T49" s="801"/>
      <c r="U49" s="777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778"/>
      <c r="M50" s="779"/>
      <c r="N50" s="779"/>
      <c r="O50" s="779"/>
      <c r="P50" s="779"/>
      <c r="Q50" s="779"/>
      <c r="R50" s="779"/>
      <c r="S50" s="779"/>
      <c r="T50" s="779"/>
      <c r="U50" s="78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2"/>
      <c r="B51" s="332"/>
      <c r="C51" s="487">
        <v>17</v>
      </c>
      <c r="D51" s="494" t="str">
        <f>設定!K56</f>
        <v>水</v>
      </c>
      <c r="E51" s="306" t="s">
        <v>6</v>
      </c>
      <c r="F51" s="294">
        <v>5</v>
      </c>
      <c r="G51" s="135">
        <v>5</v>
      </c>
      <c r="H51" s="135">
        <v>5</v>
      </c>
      <c r="I51" s="135">
        <v>5</v>
      </c>
      <c r="J51" s="135">
        <v>5</v>
      </c>
      <c r="K51" s="281">
        <v>5</v>
      </c>
      <c r="L51" s="669" t="str">
        <f>AK51</f>
        <v>委員会活動（６校時）</v>
      </c>
      <c r="M51" s="670"/>
      <c r="N51" s="670"/>
      <c r="O51" s="670"/>
      <c r="P51" s="670"/>
      <c r="Q51" s="670"/>
      <c r="R51" s="670"/>
      <c r="S51" s="670"/>
      <c r="T51" s="670"/>
      <c r="U51" s="671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425</v>
      </c>
    </row>
    <row r="52" spans="1:37" ht="15" customHeight="1" x14ac:dyDescent="0.2">
      <c r="A52" s="332">
        <v>1</v>
      </c>
      <c r="B52" s="332"/>
      <c r="C52" s="487"/>
      <c r="D52" s="494"/>
      <c r="E52" s="330" t="s">
        <v>7</v>
      </c>
      <c r="F52" s="294"/>
      <c r="G52" s="135"/>
      <c r="H52" s="135"/>
      <c r="I52" s="135"/>
      <c r="J52" s="135"/>
      <c r="K52" s="281"/>
      <c r="L52" s="775"/>
      <c r="M52" s="801"/>
      <c r="N52" s="801"/>
      <c r="O52" s="801"/>
      <c r="P52" s="801"/>
      <c r="Q52" s="801"/>
      <c r="R52" s="801"/>
      <c r="S52" s="801"/>
      <c r="T52" s="801"/>
      <c r="U52" s="777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/>
    </row>
    <row r="53" spans="1:37" ht="15" customHeight="1" thickBot="1" x14ac:dyDescent="0.25">
      <c r="A53" s="332"/>
      <c r="B53" s="332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810"/>
      <c r="M53" s="811"/>
      <c r="N53" s="811"/>
      <c r="O53" s="811"/>
      <c r="P53" s="811"/>
      <c r="Q53" s="811"/>
      <c r="R53" s="811"/>
      <c r="S53" s="811"/>
      <c r="T53" s="811"/>
      <c r="U53" s="812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7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124"/>
      <c r="M55" s="125"/>
      <c r="N55" s="124"/>
      <c r="O55" s="124"/>
      <c r="P55" s="124"/>
      <c r="Q55" s="124"/>
      <c r="R55" s="124"/>
      <c r="S55" s="124"/>
      <c r="T55" s="124"/>
      <c r="U55" s="12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12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813" t="s">
        <v>34</v>
      </c>
      <c r="M56" s="814"/>
      <c r="N56" s="814"/>
      <c r="O56" s="814"/>
      <c r="P56" s="814"/>
      <c r="Q56" s="814"/>
      <c r="R56" s="814"/>
      <c r="S56" s="814"/>
      <c r="T56" s="814"/>
      <c r="U56" s="815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2"/>
      <c r="B57" s="332"/>
      <c r="C57" s="834">
        <v>18</v>
      </c>
      <c r="D57" s="836" t="str">
        <f>設定!K59</f>
        <v>木</v>
      </c>
      <c r="E57" s="322" t="s">
        <v>6</v>
      </c>
      <c r="F57" s="132">
        <v>5</v>
      </c>
      <c r="G57" s="133">
        <v>6</v>
      </c>
      <c r="H57" s="133">
        <v>6</v>
      </c>
      <c r="I57" s="133">
        <v>6</v>
      </c>
      <c r="J57" s="133">
        <v>6</v>
      </c>
      <c r="K57" s="134">
        <v>6</v>
      </c>
      <c r="L57" s="816" t="str">
        <f>AK57</f>
        <v>読み聞かせ【２・４・６年】　学年朝会【１・３・５年】</v>
      </c>
      <c r="M57" s="817"/>
      <c r="N57" s="817"/>
      <c r="O57" s="817"/>
      <c r="P57" s="817"/>
      <c r="Q57" s="817"/>
      <c r="R57" s="817"/>
      <c r="S57" s="817"/>
      <c r="T57" s="817"/>
      <c r="U57" s="818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378"/>
      <c r="AJ57" s="710">
        <v>18</v>
      </c>
      <c r="AK57" s="136" t="s">
        <v>348</v>
      </c>
    </row>
    <row r="58" spans="1:37" ht="15" customHeight="1" x14ac:dyDescent="0.2">
      <c r="A58" s="332">
        <v>1</v>
      </c>
      <c r="B58" s="332"/>
      <c r="C58" s="650"/>
      <c r="D58" s="739"/>
      <c r="E58" s="324" t="s">
        <v>7</v>
      </c>
      <c r="F58" s="294"/>
      <c r="G58" s="135"/>
      <c r="H58" s="135"/>
      <c r="I58" s="135"/>
      <c r="J58" s="135"/>
      <c r="K58" s="281"/>
      <c r="L58" s="775"/>
      <c r="M58" s="801"/>
      <c r="N58" s="801"/>
      <c r="O58" s="801"/>
      <c r="P58" s="801"/>
      <c r="Q58" s="801"/>
      <c r="R58" s="801"/>
      <c r="S58" s="801"/>
      <c r="T58" s="801"/>
      <c r="U58" s="777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378"/>
      <c r="AJ58" s="711"/>
      <c r="AK58" s="128"/>
    </row>
    <row r="59" spans="1:37" ht="15" customHeight="1" x14ac:dyDescent="0.2">
      <c r="A59" s="332"/>
      <c r="B59" s="332"/>
      <c r="C59" s="651"/>
      <c r="D59" s="629"/>
      <c r="E59" s="325" t="s">
        <v>8</v>
      </c>
      <c r="F59" s="294"/>
      <c r="G59" s="135"/>
      <c r="H59" s="135"/>
      <c r="I59" s="135"/>
      <c r="J59" s="135"/>
      <c r="K59" s="281"/>
      <c r="L59" s="778"/>
      <c r="M59" s="779"/>
      <c r="N59" s="779"/>
      <c r="O59" s="779"/>
      <c r="P59" s="779"/>
      <c r="Q59" s="779"/>
      <c r="R59" s="779"/>
      <c r="S59" s="779"/>
      <c r="T59" s="779"/>
      <c r="U59" s="78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378"/>
      <c r="AJ59" s="712"/>
      <c r="AK59" s="312"/>
    </row>
    <row r="60" spans="1:37" ht="15" customHeight="1" x14ac:dyDescent="0.2">
      <c r="A60" s="332"/>
      <c r="B60" s="332"/>
      <c r="C60" s="663">
        <v>19</v>
      </c>
      <c r="D60" s="739" t="str">
        <f>設定!K62</f>
        <v>金</v>
      </c>
      <c r="E60" s="326" t="s">
        <v>6</v>
      </c>
      <c r="F60" s="294">
        <v>5</v>
      </c>
      <c r="G60" s="135">
        <v>5</v>
      </c>
      <c r="H60" s="135">
        <v>6</v>
      </c>
      <c r="I60" s="135">
        <v>6</v>
      </c>
      <c r="J60" s="135">
        <v>6</v>
      </c>
      <c r="K60" s="281">
        <v>6</v>
      </c>
      <c r="L60" s="669" t="str">
        <f>AK60</f>
        <v>★６校時日課</v>
      </c>
      <c r="M60" s="670"/>
      <c r="N60" s="670"/>
      <c r="O60" s="670"/>
      <c r="P60" s="670"/>
      <c r="Q60" s="670"/>
      <c r="R60" s="670"/>
      <c r="S60" s="670"/>
      <c r="T60" s="670"/>
      <c r="U60" s="671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378"/>
      <c r="AJ60" s="710">
        <v>19</v>
      </c>
      <c r="AK60" s="136" t="s">
        <v>383</v>
      </c>
    </row>
    <row r="61" spans="1:37" ht="15" customHeight="1" x14ac:dyDescent="0.2">
      <c r="A61" s="332">
        <v>1</v>
      </c>
      <c r="B61" s="332"/>
      <c r="C61" s="650"/>
      <c r="D61" s="739"/>
      <c r="E61" s="324" t="s">
        <v>7</v>
      </c>
      <c r="F61" s="294"/>
      <c r="G61" s="135"/>
      <c r="H61" s="135"/>
      <c r="I61" s="135"/>
      <c r="J61" s="135"/>
      <c r="K61" s="281"/>
      <c r="L61" s="775"/>
      <c r="M61" s="801"/>
      <c r="N61" s="801"/>
      <c r="O61" s="801"/>
      <c r="P61" s="801"/>
      <c r="Q61" s="801"/>
      <c r="R61" s="801"/>
      <c r="S61" s="801"/>
      <c r="T61" s="801"/>
      <c r="U61" s="777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378"/>
      <c r="AJ61" s="711"/>
      <c r="AK61" s="128"/>
    </row>
    <row r="62" spans="1:37" ht="15" customHeight="1" x14ac:dyDescent="0.2">
      <c r="A62" s="332"/>
      <c r="B62" s="332"/>
      <c r="C62" s="651"/>
      <c r="D62" s="629"/>
      <c r="E62" s="325" t="s">
        <v>8</v>
      </c>
      <c r="F62" s="294"/>
      <c r="G62" s="135"/>
      <c r="H62" s="135"/>
      <c r="I62" s="135"/>
      <c r="J62" s="135"/>
      <c r="K62" s="281"/>
      <c r="L62" s="778"/>
      <c r="M62" s="779"/>
      <c r="N62" s="779"/>
      <c r="O62" s="779"/>
      <c r="P62" s="779"/>
      <c r="Q62" s="779"/>
      <c r="R62" s="779"/>
      <c r="S62" s="779"/>
      <c r="T62" s="779"/>
      <c r="U62" s="78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378"/>
      <c r="AJ62" s="712"/>
      <c r="AK62" s="312"/>
    </row>
    <row r="63" spans="1:37" ht="15" customHeight="1" x14ac:dyDescent="0.2">
      <c r="A63" s="332"/>
      <c r="B63" s="332"/>
      <c r="C63" s="657">
        <v>20</v>
      </c>
      <c r="D63" s="732" t="str">
        <f>設定!K65</f>
        <v>土</v>
      </c>
      <c r="E63" s="390" t="s">
        <v>6</v>
      </c>
      <c r="F63" s="391"/>
      <c r="G63" s="392"/>
      <c r="H63" s="392"/>
      <c r="I63" s="392"/>
      <c r="J63" s="392"/>
      <c r="K63" s="393"/>
      <c r="L63" s="808" t="str">
        <f>AK63</f>
        <v>第３土曜日「おきなわ地域教育の日」</v>
      </c>
      <c r="M63" s="667"/>
      <c r="N63" s="667"/>
      <c r="O63" s="667"/>
      <c r="P63" s="667"/>
      <c r="Q63" s="667"/>
      <c r="R63" s="667"/>
      <c r="S63" s="667"/>
      <c r="T63" s="667"/>
      <c r="U63" s="668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1"/>
      <c r="AG63" s="394"/>
      <c r="AH63" s="395"/>
      <c r="AI63" s="378"/>
      <c r="AJ63" s="710">
        <v>20</v>
      </c>
      <c r="AK63" s="136" t="s">
        <v>430</v>
      </c>
    </row>
    <row r="64" spans="1:37" ht="15" customHeight="1" x14ac:dyDescent="0.2">
      <c r="A64" s="332"/>
      <c r="B64" s="332"/>
      <c r="C64" s="658"/>
      <c r="D64" s="732"/>
      <c r="E64" s="396" t="s">
        <v>7</v>
      </c>
      <c r="F64" s="391"/>
      <c r="G64" s="392"/>
      <c r="H64" s="392"/>
      <c r="I64" s="392"/>
      <c r="J64" s="392"/>
      <c r="K64" s="393"/>
      <c r="L64" s="798"/>
      <c r="M64" s="799"/>
      <c r="N64" s="799"/>
      <c r="O64" s="799"/>
      <c r="P64" s="799"/>
      <c r="Q64" s="799"/>
      <c r="R64" s="799"/>
      <c r="S64" s="799"/>
      <c r="T64" s="799"/>
      <c r="U64" s="80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1"/>
      <c r="AG64" s="615"/>
      <c r="AH64" s="616"/>
      <c r="AI64" s="378"/>
      <c r="AJ64" s="711"/>
      <c r="AK64" s="128"/>
    </row>
    <row r="65" spans="1:37" ht="15" customHeight="1" x14ac:dyDescent="0.2">
      <c r="A65" s="332"/>
      <c r="B65" s="332"/>
      <c r="C65" s="659"/>
      <c r="D65" s="733"/>
      <c r="E65" s="397" t="s">
        <v>8</v>
      </c>
      <c r="F65" s="391"/>
      <c r="G65" s="392"/>
      <c r="H65" s="392"/>
      <c r="I65" s="392"/>
      <c r="J65" s="392"/>
      <c r="K65" s="393"/>
      <c r="L65" s="802"/>
      <c r="M65" s="803"/>
      <c r="N65" s="803"/>
      <c r="O65" s="803"/>
      <c r="P65" s="803"/>
      <c r="Q65" s="803"/>
      <c r="R65" s="803"/>
      <c r="S65" s="803"/>
      <c r="T65" s="803"/>
      <c r="U65" s="804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1"/>
      <c r="AG65" s="620"/>
      <c r="AH65" s="621"/>
      <c r="AI65" s="378"/>
      <c r="AJ65" s="712"/>
      <c r="AK65" s="312"/>
    </row>
    <row r="66" spans="1:37" ht="15" customHeight="1" x14ac:dyDescent="0.2">
      <c r="A66" s="332"/>
      <c r="B66" s="332"/>
      <c r="C66" s="657">
        <v>21</v>
      </c>
      <c r="D66" s="732" t="str">
        <f>設定!K68</f>
        <v>日</v>
      </c>
      <c r="E66" s="390" t="s">
        <v>6</v>
      </c>
      <c r="F66" s="391"/>
      <c r="G66" s="392"/>
      <c r="H66" s="392"/>
      <c r="I66" s="392"/>
      <c r="J66" s="392"/>
      <c r="K66" s="393"/>
      <c r="L66" s="808" t="str">
        <f>AK66</f>
        <v>第３日曜日「家庭の日・ファミリー読書」</v>
      </c>
      <c r="M66" s="667"/>
      <c r="N66" s="667"/>
      <c r="O66" s="667"/>
      <c r="P66" s="667"/>
      <c r="Q66" s="667"/>
      <c r="R66" s="667"/>
      <c r="S66" s="667"/>
      <c r="T66" s="667"/>
      <c r="U66" s="668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1"/>
      <c r="AG66" s="394"/>
      <c r="AH66" s="395"/>
      <c r="AI66" s="378"/>
      <c r="AJ66" s="710">
        <v>21</v>
      </c>
      <c r="AK66" s="136" t="s">
        <v>283</v>
      </c>
    </row>
    <row r="67" spans="1:37" ht="15" customHeight="1" x14ac:dyDescent="0.2">
      <c r="A67" s="332"/>
      <c r="B67" s="332"/>
      <c r="C67" s="658"/>
      <c r="D67" s="732"/>
      <c r="E67" s="396" t="s">
        <v>7</v>
      </c>
      <c r="F67" s="391"/>
      <c r="G67" s="392"/>
      <c r="H67" s="392"/>
      <c r="I67" s="392"/>
      <c r="J67" s="392"/>
      <c r="K67" s="393"/>
      <c r="L67" s="798" t="str">
        <f>AK67</f>
        <v>御万人すりてぃクリーン・グリーン・グレイシャス（ＣＧＧ）運動　各自治会</v>
      </c>
      <c r="M67" s="799"/>
      <c r="N67" s="799"/>
      <c r="O67" s="799"/>
      <c r="P67" s="799"/>
      <c r="Q67" s="799"/>
      <c r="R67" s="799"/>
      <c r="S67" s="799"/>
      <c r="T67" s="799"/>
      <c r="U67" s="80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1"/>
      <c r="AG67" s="615"/>
      <c r="AH67" s="616"/>
      <c r="AI67" s="378"/>
      <c r="AJ67" s="711"/>
      <c r="AK67" s="128" t="s">
        <v>436</v>
      </c>
    </row>
    <row r="68" spans="1:37" ht="15" customHeight="1" x14ac:dyDescent="0.2">
      <c r="A68" s="332"/>
      <c r="B68" s="332"/>
      <c r="C68" s="659"/>
      <c r="D68" s="733"/>
      <c r="E68" s="397" t="s">
        <v>8</v>
      </c>
      <c r="F68" s="391"/>
      <c r="G68" s="392"/>
      <c r="H68" s="392"/>
      <c r="I68" s="392"/>
      <c r="J68" s="392"/>
      <c r="K68" s="393"/>
      <c r="L68" s="802"/>
      <c r="M68" s="803"/>
      <c r="N68" s="803"/>
      <c r="O68" s="803"/>
      <c r="P68" s="803"/>
      <c r="Q68" s="803"/>
      <c r="R68" s="803"/>
      <c r="S68" s="803"/>
      <c r="T68" s="803"/>
      <c r="U68" s="804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1"/>
      <c r="AG68" s="620"/>
      <c r="AH68" s="621"/>
      <c r="AI68" s="378"/>
      <c r="AJ68" s="712"/>
      <c r="AK68" s="312"/>
    </row>
    <row r="69" spans="1:37" ht="15" customHeight="1" x14ac:dyDescent="0.2">
      <c r="A69" s="332"/>
      <c r="B69" s="332"/>
      <c r="C69" s="663">
        <v>22</v>
      </c>
      <c r="D69" s="739" t="str">
        <f>設定!K71</f>
        <v>月</v>
      </c>
      <c r="E69" s="326" t="s">
        <v>6</v>
      </c>
      <c r="F69" s="294">
        <v>5</v>
      </c>
      <c r="G69" s="135">
        <v>5</v>
      </c>
      <c r="H69" s="135">
        <v>5</v>
      </c>
      <c r="I69" s="135">
        <v>5</v>
      </c>
      <c r="J69" s="135">
        <v>5</v>
      </c>
      <c r="K69" s="281">
        <v>5</v>
      </c>
      <c r="L69" s="669" t="str">
        <f>AK69</f>
        <v>成績処理週間【5校時　特別日課】</v>
      </c>
      <c r="M69" s="670"/>
      <c r="N69" s="670"/>
      <c r="O69" s="670"/>
      <c r="P69" s="670"/>
      <c r="Q69" s="670"/>
      <c r="R69" s="670"/>
      <c r="S69" s="670"/>
      <c r="T69" s="670"/>
      <c r="U69" s="671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1"/>
      <c r="AG69" s="310"/>
      <c r="AH69" s="327"/>
      <c r="AI69" s="378"/>
      <c r="AJ69" s="710">
        <v>22</v>
      </c>
      <c r="AK69" s="136" t="s">
        <v>289</v>
      </c>
    </row>
    <row r="70" spans="1:37" ht="15" customHeight="1" x14ac:dyDescent="0.2">
      <c r="A70" s="332">
        <v>1</v>
      </c>
      <c r="B70" s="332"/>
      <c r="C70" s="650"/>
      <c r="D70" s="739"/>
      <c r="E70" s="324" t="s">
        <v>7</v>
      </c>
      <c r="F70" s="294"/>
      <c r="G70" s="135"/>
      <c r="H70" s="135"/>
      <c r="I70" s="135"/>
      <c r="J70" s="135"/>
      <c r="K70" s="281"/>
      <c r="L70" s="775"/>
      <c r="M70" s="801"/>
      <c r="N70" s="801"/>
      <c r="O70" s="801"/>
      <c r="P70" s="801"/>
      <c r="Q70" s="801"/>
      <c r="R70" s="801"/>
      <c r="S70" s="801"/>
      <c r="T70" s="801"/>
      <c r="U70" s="777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378"/>
      <c r="AJ70" s="711"/>
      <c r="AK70" s="128"/>
    </row>
    <row r="71" spans="1:37" ht="15" customHeight="1" x14ac:dyDescent="0.2">
      <c r="A71" s="332"/>
      <c r="B71" s="332"/>
      <c r="C71" s="651"/>
      <c r="D71" s="629"/>
      <c r="E71" s="325" t="s">
        <v>8</v>
      </c>
      <c r="F71" s="294"/>
      <c r="G71" s="135"/>
      <c r="H71" s="135"/>
      <c r="I71" s="135"/>
      <c r="J71" s="135"/>
      <c r="K71" s="281"/>
      <c r="L71" s="778"/>
      <c r="M71" s="779"/>
      <c r="N71" s="779"/>
      <c r="O71" s="779"/>
      <c r="P71" s="779"/>
      <c r="Q71" s="779"/>
      <c r="R71" s="779"/>
      <c r="S71" s="779"/>
      <c r="T71" s="779"/>
      <c r="U71" s="78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378"/>
      <c r="AJ71" s="712"/>
      <c r="AK71" s="312"/>
    </row>
    <row r="72" spans="1:37" ht="15" customHeight="1" x14ac:dyDescent="0.2">
      <c r="A72" s="332"/>
      <c r="B72" s="332"/>
      <c r="C72" s="663">
        <v>23</v>
      </c>
      <c r="D72" s="739" t="str">
        <f>設定!K74</f>
        <v>火</v>
      </c>
      <c r="E72" s="326" t="s">
        <v>6</v>
      </c>
      <c r="F72" s="294">
        <v>5</v>
      </c>
      <c r="G72" s="135">
        <v>5</v>
      </c>
      <c r="H72" s="135">
        <v>5</v>
      </c>
      <c r="I72" s="135">
        <v>5</v>
      </c>
      <c r="J72" s="135">
        <v>5</v>
      </c>
      <c r="K72" s="281">
        <v>5</v>
      </c>
      <c r="L72" s="669" t="str">
        <f>AK72</f>
        <v>成績処理週間【5校時　特別日課】</v>
      </c>
      <c r="M72" s="670"/>
      <c r="N72" s="670"/>
      <c r="O72" s="670"/>
      <c r="P72" s="670"/>
      <c r="Q72" s="670"/>
      <c r="R72" s="670"/>
      <c r="S72" s="670"/>
      <c r="T72" s="670"/>
      <c r="U72" s="671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591"/>
      <c r="AG72" s="310"/>
      <c r="AH72" s="327"/>
      <c r="AI72" s="378"/>
      <c r="AJ72" s="710">
        <v>23</v>
      </c>
      <c r="AK72" s="136" t="s">
        <v>289</v>
      </c>
    </row>
    <row r="73" spans="1:37" ht="15" customHeight="1" x14ac:dyDescent="0.2">
      <c r="A73" s="332">
        <v>1</v>
      </c>
      <c r="B73" s="332"/>
      <c r="C73" s="650"/>
      <c r="D73" s="739"/>
      <c r="E73" s="324" t="s">
        <v>7</v>
      </c>
      <c r="F73" s="294"/>
      <c r="G73" s="135"/>
      <c r="H73" s="135"/>
      <c r="I73" s="135"/>
      <c r="J73" s="135"/>
      <c r="K73" s="281"/>
      <c r="L73" s="775" t="str">
        <f>AK73</f>
        <v xml:space="preserve">学級の日【あんしんアンケート】 </v>
      </c>
      <c r="M73" s="801"/>
      <c r="N73" s="801"/>
      <c r="O73" s="801"/>
      <c r="P73" s="801"/>
      <c r="Q73" s="801"/>
      <c r="R73" s="801"/>
      <c r="S73" s="801"/>
      <c r="T73" s="801"/>
      <c r="U73" s="777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1"/>
      <c r="AG73" s="595"/>
      <c r="AH73" s="596"/>
      <c r="AI73" s="378"/>
      <c r="AJ73" s="711"/>
      <c r="AK73" s="128" t="s">
        <v>402</v>
      </c>
    </row>
    <row r="74" spans="1:37" ht="15" customHeight="1" x14ac:dyDescent="0.2">
      <c r="A74" s="332"/>
      <c r="B74" s="332"/>
      <c r="C74" s="651"/>
      <c r="D74" s="629"/>
      <c r="E74" s="325" t="s">
        <v>8</v>
      </c>
      <c r="F74" s="294"/>
      <c r="G74" s="135"/>
      <c r="H74" s="135"/>
      <c r="I74" s="135"/>
      <c r="J74" s="135"/>
      <c r="K74" s="281"/>
      <c r="L74" s="778"/>
      <c r="M74" s="779"/>
      <c r="N74" s="779"/>
      <c r="O74" s="779"/>
      <c r="P74" s="779"/>
      <c r="Q74" s="779"/>
      <c r="R74" s="779"/>
      <c r="S74" s="779"/>
      <c r="T74" s="779"/>
      <c r="U74" s="780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1"/>
      <c r="AG74" s="603"/>
      <c r="AH74" s="604"/>
      <c r="AI74" s="378"/>
      <c r="AJ74" s="712"/>
      <c r="AK74" s="312"/>
    </row>
    <row r="75" spans="1:37" ht="15" customHeight="1" x14ac:dyDescent="0.2">
      <c r="A75" s="332"/>
      <c r="B75" s="332"/>
      <c r="C75" s="663">
        <v>24</v>
      </c>
      <c r="D75" s="739" t="str">
        <f>設定!K77</f>
        <v>水</v>
      </c>
      <c r="E75" s="326" t="s">
        <v>6</v>
      </c>
      <c r="F75" s="294">
        <v>5</v>
      </c>
      <c r="G75" s="135">
        <v>5</v>
      </c>
      <c r="H75" s="135">
        <v>5</v>
      </c>
      <c r="I75" s="135">
        <v>5</v>
      </c>
      <c r="J75" s="135">
        <v>5</v>
      </c>
      <c r="K75" s="281">
        <v>5</v>
      </c>
      <c r="L75" s="669" t="str">
        <f>AK75</f>
        <v>成績処理週間【5校時　特別日課】</v>
      </c>
      <c r="M75" s="670"/>
      <c r="N75" s="670"/>
      <c r="O75" s="670"/>
      <c r="P75" s="670"/>
      <c r="Q75" s="670"/>
      <c r="R75" s="670"/>
      <c r="S75" s="670"/>
      <c r="T75" s="670"/>
      <c r="U75" s="671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378"/>
      <c r="AJ75" s="710">
        <v>24</v>
      </c>
      <c r="AK75" s="136" t="s">
        <v>289</v>
      </c>
    </row>
    <row r="76" spans="1:37" ht="15" customHeight="1" x14ac:dyDescent="0.2">
      <c r="A76" s="332">
        <v>1</v>
      </c>
      <c r="B76" s="332"/>
      <c r="C76" s="650"/>
      <c r="D76" s="739"/>
      <c r="E76" s="324" t="s">
        <v>7</v>
      </c>
      <c r="F76" s="294"/>
      <c r="G76" s="135"/>
      <c r="H76" s="135"/>
      <c r="I76" s="135"/>
      <c r="J76" s="135"/>
      <c r="K76" s="281"/>
      <c r="L76" s="775"/>
      <c r="M76" s="801"/>
      <c r="N76" s="801"/>
      <c r="O76" s="801"/>
      <c r="P76" s="801"/>
      <c r="Q76" s="801"/>
      <c r="R76" s="801"/>
      <c r="S76" s="801"/>
      <c r="T76" s="801"/>
      <c r="U76" s="777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378"/>
      <c r="AJ76" s="711"/>
      <c r="AK76" s="128"/>
    </row>
    <row r="77" spans="1:37" ht="15" customHeight="1" x14ac:dyDescent="0.2">
      <c r="A77" s="332"/>
      <c r="B77" s="332"/>
      <c r="C77" s="651"/>
      <c r="D77" s="629"/>
      <c r="E77" s="325" t="s">
        <v>8</v>
      </c>
      <c r="F77" s="294"/>
      <c r="G77" s="135"/>
      <c r="H77" s="135"/>
      <c r="I77" s="135"/>
      <c r="J77" s="135"/>
      <c r="K77" s="281"/>
      <c r="L77" s="778"/>
      <c r="M77" s="779"/>
      <c r="N77" s="779"/>
      <c r="O77" s="779"/>
      <c r="P77" s="779"/>
      <c r="Q77" s="779"/>
      <c r="R77" s="779"/>
      <c r="S77" s="779"/>
      <c r="T77" s="779"/>
      <c r="U77" s="78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378"/>
      <c r="AJ77" s="712"/>
      <c r="AK77" s="312"/>
    </row>
    <row r="78" spans="1:37" ht="15" customHeight="1" x14ac:dyDescent="0.2">
      <c r="A78" s="332"/>
      <c r="B78" s="332"/>
      <c r="C78" s="663">
        <v>25</v>
      </c>
      <c r="D78" s="877" t="str">
        <f>設定!K80</f>
        <v>木</v>
      </c>
      <c r="E78" s="326" t="s">
        <v>6</v>
      </c>
      <c r="F78" s="294">
        <v>3</v>
      </c>
      <c r="G78" s="135">
        <v>3</v>
      </c>
      <c r="H78" s="135">
        <v>3</v>
      </c>
      <c r="I78" s="135">
        <v>3</v>
      </c>
      <c r="J78" s="135">
        <v>3</v>
      </c>
      <c r="K78" s="281">
        <v>3</v>
      </c>
      <c r="L78" s="669" t="str">
        <f>AK78</f>
        <v>2学期終業式（給食有）※４校時日課</v>
      </c>
      <c r="M78" s="670"/>
      <c r="N78" s="670"/>
      <c r="O78" s="670"/>
      <c r="P78" s="670"/>
      <c r="Q78" s="670"/>
      <c r="R78" s="670"/>
      <c r="S78" s="670"/>
      <c r="T78" s="670"/>
      <c r="U78" s="671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3"/>
      <c r="AH78" s="330"/>
      <c r="AI78" s="378"/>
      <c r="AJ78" s="710">
        <v>25</v>
      </c>
      <c r="AK78" s="136" t="s">
        <v>386</v>
      </c>
    </row>
    <row r="79" spans="1:37" ht="15" customHeight="1" x14ac:dyDescent="0.2">
      <c r="A79" s="332">
        <v>1</v>
      </c>
      <c r="B79" s="332"/>
      <c r="C79" s="650"/>
      <c r="D79" s="739"/>
      <c r="E79" s="324" t="s">
        <v>7</v>
      </c>
      <c r="F79" s="294">
        <v>1</v>
      </c>
      <c r="G79" s="135">
        <v>1</v>
      </c>
      <c r="H79" s="135">
        <v>1</v>
      </c>
      <c r="I79" s="135">
        <v>1</v>
      </c>
      <c r="J79" s="135">
        <v>1</v>
      </c>
      <c r="K79" s="281">
        <v>1</v>
      </c>
      <c r="L79" s="775" t="str">
        <f>AK79</f>
        <v>職員会議</v>
      </c>
      <c r="M79" s="801"/>
      <c r="N79" s="801"/>
      <c r="O79" s="801"/>
      <c r="P79" s="801"/>
      <c r="Q79" s="801"/>
      <c r="R79" s="801"/>
      <c r="S79" s="801"/>
      <c r="T79" s="801"/>
      <c r="U79" s="777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378"/>
      <c r="AJ79" s="711"/>
      <c r="AK79" s="128" t="s">
        <v>226</v>
      </c>
    </row>
    <row r="80" spans="1:37" ht="15" customHeight="1" x14ac:dyDescent="0.2">
      <c r="A80" s="332"/>
      <c r="B80" s="332"/>
      <c r="C80" s="651"/>
      <c r="D80" s="629"/>
      <c r="E80" s="325" t="s">
        <v>8</v>
      </c>
      <c r="F80" s="294"/>
      <c r="G80" s="135"/>
      <c r="H80" s="135"/>
      <c r="I80" s="135"/>
      <c r="J80" s="135"/>
      <c r="K80" s="281"/>
      <c r="L80" s="778"/>
      <c r="M80" s="779"/>
      <c r="N80" s="779"/>
      <c r="O80" s="779"/>
      <c r="P80" s="779"/>
      <c r="Q80" s="779"/>
      <c r="R80" s="779"/>
      <c r="S80" s="779"/>
      <c r="T80" s="779"/>
      <c r="U80" s="78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378"/>
      <c r="AJ80" s="712"/>
      <c r="AK80" s="312"/>
    </row>
    <row r="81" spans="1:37" ht="15" customHeight="1" x14ac:dyDescent="0.2">
      <c r="A81" s="332"/>
      <c r="B81" s="332"/>
      <c r="C81" s="650">
        <v>26</v>
      </c>
      <c r="D81" s="739" t="str">
        <f>設定!K83</f>
        <v>金</v>
      </c>
      <c r="E81" s="322" t="s">
        <v>6</v>
      </c>
      <c r="F81" s="132"/>
      <c r="G81" s="133"/>
      <c r="H81" s="133"/>
      <c r="I81" s="133"/>
      <c r="J81" s="133"/>
      <c r="K81" s="134"/>
      <c r="L81" s="775"/>
      <c r="M81" s="801"/>
      <c r="N81" s="801"/>
      <c r="O81" s="801"/>
      <c r="P81" s="801"/>
      <c r="Q81" s="801"/>
      <c r="R81" s="801"/>
      <c r="S81" s="801"/>
      <c r="T81" s="801"/>
      <c r="U81" s="777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1"/>
      <c r="AG81" s="310"/>
      <c r="AH81" s="327"/>
      <c r="AI81" s="378"/>
      <c r="AJ81" s="711">
        <v>26</v>
      </c>
      <c r="AK81" s="128"/>
    </row>
    <row r="82" spans="1:37" ht="15" customHeight="1" x14ac:dyDescent="0.2">
      <c r="A82" s="332"/>
      <c r="B82" s="332"/>
      <c r="C82" s="650"/>
      <c r="D82" s="739"/>
      <c r="E82" s="324" t="s">
        <v>7</v>
      </c>
      <c r="F82" s="294"/>
      <c r="G82" s="135"/>
      <c r="H82" s="135"/>
      <c r="I82" s="135"/>
      <c r="J82" s="135"/>
      <c r="K82" s="281"/>
      <c r="L82" s="775"/>
      <c r="M82" s="801"/>
      <c r="N82" s="801"/>
      <c r="O82" s="801"/>
      <c r="P82" s="801"/>
      <c r="Q82" s="801"/>
      <c r="R82" s="801"/>
      <c r="S82" s="801"/>
      <c r="T82" s="801"/>
      <c r="U82" s="777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378"/>
      <c r="AJ82" s="711"/>
      <c r="AK82" s="128"/>
    </row>
    <row r="83" spans="1:37" ht="15" customHeight="1" x14ac:dyDescent="0.2">
      <c r="A83" s="332"/>
      <c r="B83" s="332"/>
      <c r="C83" s="651"/>
      <c r="D83" s="629"/>
      <c r="E83" s="325" t="s">
        <v>8</v>
      </c>
      <c r="F83" s="294"/>
      <c r="G83" s="135"/>
      <c r="H83" s="135"/>
      <c r="I83" s="135"/>
      <c r="J83" s="135"/>
      <c r="K83" s="281"/>
      <c r="L83" s="778"/>
      <c r="M83" s="779"/>
      <c r="N83" s="779"/>
      <c r="O83" s="779"/>
      <c r="P83" s="779"/>
      <c r="Q83" s="779"/>
      <c r="R83" s="779"/>
      <c r="S83" s="779"/>
      <c r="T83" s="779"/>
      <c r="U83" s="78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378"/>
      <c r="AJ83" s="712"/>
      <c r="AK83" s="312"/>
    </row>
    <row r="84" spans="1:37" ht="15" customHeight="1" x14ac:dyDescent="0.2">
      <c r="A84" s="332"/>
      <c r="B84" s="332"/>
      <c r="C84" s="657">
        <v>27</v>
      </c>
      <c r="D84" s="732" t="str">
        <f>設定!K86</f>
        <v>土</v>
      </c>
      <c r="E84" s="390" t="s">
        <v>6</v>
      </c>
      <c r="F84" s="391"/>
      <c r="G84" s="392"/>
      <c r="H84" s="392"/>
      <c r="I84" s="392"/>
      <c r="J84" s="392"/>
      <c r="K84" s="393"/>
      <c r="L84" s="808"/>
      <c r="M84" s="667"/>
      <c r="N84" s="667"/>
      <c r="O84" s="667"/>
      <c r="P84" s="667"/>
      <c r="Q84" s="667"/>
      <c r="R84" s="667"/>
      <c r="S84" s="667"/>
      <c r="T84" s="667"/>
      <c r="U84" s="668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1"/>
      <c r="AG84" s="394"/>
      <c r="AH84" s="395"/>
      <c r="AI84" s="378"/>
      <c r="AJ84" s="710">
        <v>27</v>
      </c>
      <c r="AK84" s="136"/>
    </row>
    <row r="85" spans="1:37" ht="15" customHeight="1" x14ac:dyDescent="0.2">
      <c r="A85" s="332"/>
      <c r="B85" s="332"/>
      <c r="C85" s="658"/>
      <c r="D85" s="732"/>
      <c r="E85" s="396" t="s">
        <v>7</v>
      </c>
      <c r="F85" s="391"/>
      <c r="G85" s="392"/>
      <c r="H85" s="392"/>
      <c r="I85" s="392"/>
      <c r="J85" s="392"/>
      <c r="K85" s="393"/>
      <c r="L85" s="798"/>
      <c r="M85" s="799"/>
      <c r="N85" s="799"/>
      <c r="O85" s="799"/>
      <c r="P85" s="799"/>
      <c r="Q85" s="799"/>
      <c r="R85" s="799"/>
      <c r="S85" s="799"/>
      <c r="T85" s="799"/>
      <c r="U85" s="80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1"/>
      <c r="AG85" s="615"/>
      <c r="AH85" s="616"/>
      <c r="AI85" s="378"/>
      <c r="AJ85" s="711"/>
      <c r="AK85" s="128"/>
    </row>
    <row r="86" spans="1:37" ht="15" customHeight="1" x14ac:dyDescent="0.2">
      <c r="A86" s="332"/>
      <c r="B86" s="332"/>
      <c r="C86" s="659"/>
      <c r="D86" s="733"/>
      <c r="E86" s="397" t="s">
        <v>8</v>
      </c>
      <c r="F86" s="391"/>
      <c r="G86" s="392"/>
      <c r="H86" s="392"/>
      <c r="I86" s="392"/>
      <c r="J86" s="392"/>
      <c r="K86" s="393"/>
      <c r="L86" s="802"/>
      <c r="M86" s="803"/>
      <c r="N86" s="803"/>
      <c r="O86" s="803"/>
      <c r="P86" s="803"/>
      <c r="Q86" s="803"/>
      <c r="R86" s="803"/>
      <c r="S86" s="803"/>
      <c r="T86" s="803"/>
      <c r="U86" s="804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1"/>
      <c r="AG86" s="620"/>
      <c r="AH86" s="621"/>
      <c r="AI86" s="378"/>
      <c r="AJ86" s="712"/>
      <c r="AK86" s="312"/>
    </row>
    <row r="87" spans="1:37" ht="15" customHeight="1" x14ac:dyDescent="0.2">
      <c r="A87" s="332"/>
      <c r="B87" s="332"/>
      <c r="C87" s="657">
        <v>28</v>
      </c>
      <c r="D87" s="732" t="str">
        <f>設定!K89</f>
        <v>日</v>
      </c>
      <c r="E87" s="390" t="s">
        <v>6</v>
      </c>
      <c r="F87" s="391"/>
      <c r="G87" s="392"/>
      <c r="H87" s="392"/>
      <c r="I87" s="392"/>
      <c r="J87" s="392"/>
      <c r="K87" s="393"/>
      <c r="L87" s="808"/>
      <c r="M87" s="667"/>
      <c r="N87" s="667"/>
      <c r="O87" s="667"/>
      <c r="P87" s="667"/>
      <c r="Q87" s="667"/>
      <c r="R87" s="667"/>
      <c r="S87" s="667"/>
      <c r="T87" s="667"/>
      <c r="U87" s="668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1"/>
      <c r="AG87" s="394"/>
      <c r="AH87" s="395"/>
      <c r="AI87" s="378"/>
      <c r="AJ87" s="710">
        <v>28</v>
      </c>
      <c r="AK87" s="136"/>
    </row>
    <row r="88" spans="1:37" ht="15" customHeight="1" x14ac:dyDescent="0.2">
      <c r="A88" s="332"/>
      <c r="B88" s="332"/>
      <c r="C88" s="658"/>
      <c r="D88" s="732"/>
      <c r="E88" s="396" t="s">
        <v>7</v>
      </c>
      <c r="F88" s="391"/>
      <c r="G88" s="392"/>
      <c r="H88" s="392"/>
      <c r="I88" s="392"/>
      <c r="J88" s="392"/>
      <c r="K88" s="393"/>
      <c r="L88" s="798"/>
      <c r="M88" s="799"/>
      <c r="N88" s="799"/>
      <c r="O88" s="799"/>
      <c r="P88" s="799"/>
      <c r="Q88" s="799"/>
      <c r="R88" s="799"/>
      <c r="S88" s="799"/>
      <c r="T88" s="799"/>
      <c r="U88" s="80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1"/>
      <c r="AG88" s="615"/>
      <c r="AH88" s="616"/>
      <c r="AI88" s="378"/>
      <c r="AJ88" s="711"/>
      <c r="AK88" s="128"/>
    </row>
    <row r="89" spans="1:37" ht="15" customHeight="1" x14ac:dyDescent="0.2">
      <c r="A89" s="332"/>
      <c r="B89" s="332"/>
      <c r="C89" s="659"/>
      <c r="D89" s="733"/>
      <c r="E89" s="397" t="s">
        <v>8</v>
      </c>
      <c r="F89" s="391"/>
      <c r="G89" s="392"/>
      <c r="H89" s="392"/>
      <c r="I89" s="392"/>
      <c r="J89" s="392"/>
      <c r="K89" s="393"/>
      <c r="L89" s="802"/>
      <c r="M89" s="803"/>
      <c r="N89" s="803"/>
      <c r="O89" s="803"/>
      <c r="P89" s="803"/>
      <c r="Q89" s="803"/>
      <c r="R89" s="803"/>
      <c r="S89" s="803"/>
      <c r="T89" s="803"/>
      <c r="U89" s="804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1"/>
      <c r="AG89" s="620"/>
      <c r="AH89" s="621"/>
      <c r="AI89" s="378"/>
      <c r="AJ89" s="712"/>
      <c r="AK89" s="312"/>
    </row>
    <row r="90" spans="1:37" ht="15" customHeight="1" x14ac:dyDescent="0.2">
      <c r="A90" s="332"/>
      <c r="B90" s="332"/>
      <c r="C90" s="657">
        <v>29</v>
      </c>
      <c r="D90" s="732" t="str">
        <f>設定!K92</f>
        <v>月</v>
      </c>
      <c r="E90" s="390" t="s">
        <v>6</v>
      </c>
      <c r="F90" s="391"/>
      <c r="G90" s="392"/>
      <c r="H90" s="392"/>
      <c r="I90" s="392"/>
      <c r="J90" s="392"/>
      <c r="K90" s="393"/>
      <c r="L90" s="808"/>
      <c r="M90" s="667"/>
      <c r="N90" s="667"/>
      <c r="O90" s="667"/>
      <c r="P90" s="667"/>
      <c r="Q90" s="667"/>
      <c r="R90" s="667"/>
      <c r="S90" s="667"/>
      <c r="T90" s="667"/>
      <c r="U90" s="668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1"/>
      <c r="AG90" s="394"/>
      <c r="AH90" s="395"/>
      <c r="AI90" s="378"/>
      <c r="AJ90" s="710">
        <v>29</v>
      </c>
      <c r="AK90" s="136"/>
    </row>
    <row r="91" spans="1:37" ht="15" customHeight="1" x14ac:dyDescent="0.2">
      <c r="A91" s="332"/>
      <c r="B91" s="332"/>
      <c r="C91" s="658"/>
      <c r="D91" s="732"/>
      <c r="E91" s="396" t="s">
        <v>7</v>
      </c>
      <c r="F91" s="391"/>
      <c r="G91" s="392"/>
      <c r="H91" s="392"/>
      <c r="I91" s="392"/>
      <c r="J91" s="392"/>
      <c r="K91" s="393"/>
      <c r="L91" s="798"/>
      <c r="M91" s="799"/>
      <c r="N91" s="799"/>
      <c r="O91" s="799"/>
      <c r="P91" s="799"/>
      <c r="Q91" s="799"/>
      <c r="R91" s="799"/>
      <c r="S91" s="799"/>
      <c r="T91" s="799"/>
      <c r="U91" s="80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1"/>
      <c r="AG91" s="615"/>
      <c r="AH91" s="616"/>
      <c r="AI91" s="378"/>
      <c r="AJ91" s="711"/>
      <c r="AK91" s="128"/>
    </row>
    <row r="92" spans="1:37" ht="15" customHeight="1" x14ac:dyDescent="0.2">
      <c r="A92" s="332"/>
      <c r="B92" s="332"/>
      <c r="C92" s="659"/>
      <c r="D92" s="733"/>
      <c r="E92" s="397" t="s">
        <v>8</v>
      </c>
      <c r="F92" s="391"/>
      <c r="G92" s="392"/>
      <c r="H92" s="392"/>
      <c r="I92" s="392"/>
      <c r="J92" s="392"/>
      <c r="K92" s="393"/>
      <c r="L92" s="802"/>
      <c r="M92" s="803"/>
      <c r="N92" s="803"/>
      <c r="O92" s="803"/>
      <c r="P92" s="803"/>
      <c r="Q92" s="803"/>
      <c r="R92" s="803"/>
      <c r="S92" s="803"/>
      <c r="T92" s="803"/>
      <c r="U92" s="804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1"/>
      <c r="AG92" s="620"/>
      <c r="AH92" s="621"/>
      <c r="AI92" s="378"/>
      <c r="AJ92" s="712"/>
      <c r="AK92" s="312"/>
    </row>
    <row r="93" spans="1:37" ht="15" customHeight="1" x14ac:dyDescent="0.2">
      <c r="A93" s="332"/>
      <c r="B93" s="332"/>
      <c r="C93" s="657">
        <v>30</v>
      </c>
      <c r="D93" s="732" t="str">
        <f>設定!K95</f>
        <v>火</v>
      </c>
      <c r="E93" s="390" t="s">
        <v>6</v>
      </c>
      <c r="F93" s="391"/>
      <c r="G93" s="392"/>
      <c r="H93" s="392"/>
      <c r="I93" s="392"/>
      <c r="J93" s="392"/>
      <c r="K93" s="393"/>
      <c r="L93" s="808"/>
      <c r="M93" s="667"/>
      <c r="N93" s="667"/>
      <c r="O93" s="667"/>
      <c r="P93" s="667"/>
      <c r="Q93" s="667"/>
      <c r="R93" s="667"/>
      <c r="S93" s="667"/>
      <c r="T93" s="667"/>
      <c r="U93" s="668"/>
      <c r="V93" s="610"/>
      <c r="W93" s="610"/>
      <c r="X93" s="610"/>
      <c r="Y93" s="610"/>
      <c r="Z93" s="610"/>
      <c r="AA93" s="610"/>
      <c r="AB93" s="610"/>
      <c r="AC93" s="610"/>
      <c r="AD93" s="610"/>
      <c r="AE93" s="610"/>
      <c r="AF93" s="611"/>
      <c r="AG93" s="421"/>
      <c r="AH93" s="423"/>
      <c r="AI93" s="378"/>
      <c r="AJ93" s="710">
        <v>30</v>
      </c>
      <c r="AK93" s="136"/>
    </row>
    <row r="94" spans="1:37" ht="15" customHeight="1" x14ac:dyDescent="0.2">
      <c r="A94" s="332"/>
      <c r="B94" s="332"/>
      <c r="C94" s="658"/>
      <c r="D94" s="732"/>
      <c r="E94" s="396" t="s">
        <v>7</v>
      </c>
      <c r="F94" s="391"/>
      <c r="G94" s="392"/>
      <c r="H94" s="392"/>
      <c r="I94" s="392"/>
      <c r="J94" s="392"/>
      <c r="K94" s="393"/>
      <c r="L94" s="798"/>
      <c r="M94" s="799"/>
      <c r="N94" s="799"/>
      <c r="O94" s="799"/>
      <c r="P94" s="799"/>
      <c r="Q94" s="799"/>
      <c r="R94" s="799"/>
      <c r="S94" s="799"/>
      <c r="T94" s="799"/>
      <c r="U94" s="800"/>
      <c r="V94" s="610"/>
      <c r="W94" s="610"/>
      <c r="X94" s="610"/>
      <c r="Y94" s="610"/>
      <c r="Z94" s="610"/>
      <c r="AA94" s="610"/>
      <c r="AB94" s="610"/>
      <c r="AC94" s="610"/>
      <c r="AD94" s="610"/>
      <c r="AE94" s="610"/>
      <c r="AF94" s="611"/>
      <c r="AG94" s="615"/>
      <c r="AH94" s="616"/>
      <c r="AI94" s="378"/>
      <c r="AJ94" s="711"/>
      <c r="AK94" s="128"/>
    </row>
    <row r="95" spans="1:37" ht="15" customHeight="1" x14ac:dyDescent="0.2">
      <c r="A95" s="332"/>
      <c r="B95" s="332"/>
      <c r="C95" s="659"/>
      <c r="D95" s="733"/>
      <c r="E95" s="397" t="s">
        <v>8</v>
      </c>
      <c r="F95" s="391"/>
      <c r="G95" s="392"/>
      <c r="H95" s="392"/>
      <c r="I95" s="392"/>
      <c r="J95" s="392"/>
      <c r="K95" s="393"/>
      <c r="L95" s="802"/>
      <c r="M95" s="803"/>
      <c r="N95" s="803"/>
      <c r="O95" s="803"/>
      <c r="P95" s="803"/>
      <c r="Q95" s="803"/>
      <c r="R95" s="803"/>
      <c r="S95" s="803"/>
      <c r="T95" s="803"/>
      <c r="U95" s="804"/>
      <c r="V95" s="610"/>
      <c r="W95" s="610"/>
      <c r="X95" s="610"/>
      <c r="Y95" s="610"/>
      <c r="Z95" s="610"/>
      <c r="AA95" s="610"/>
      <c r="AB95" s="610"/>
      <c r="AC95" s="610"/>
      <c r="AD95" s="610"/>
      <c r="AE95" s="610"/>
      <c r="AF95" s="611"/>
      <c r="AG95" s="620"/>
      <c r="AH95" s="621"/>
      <c r="AI95" s="378"/>
      <c r="AJ95" s="712"/>
      <c r="AK95" s="312"/>
    </row>
    <row r="96" spans="1:37" ht="15" customHeight="1" x14ac:dyDescent="0.2">
      <c r="A96" s="332"/>
      <c r="B96" s="332"/>
      <c r="C96" s="658">
        <v>31</v>
      </c>
      <c r="D96" s="732" t="str">
        <f>設定!K98</f>
        <v>水</v>
      </c>
      <c r="E96" s="411" t="s">
        <v>6</v>
      </c>
      <c r="F96" s="401"/>
      <c r="G96" s="402"/>
      <c r="H96" s="402"/>
      <c r="I96" s="402"/>
      <c r="J96" s="402"/>
      <c r="K96" s="403"/>
      <c r="L96" s="798" t="str">
        <f>AK96</f>
        <v>大晦日</v>
      </c>
      <c r="M96" s="799"/>
      <c r="N96" s="799"/>
      <c r="O96" s="799"/>
      <c r="P96" s="799"/>
      <c r="Q96" s="799"/>
      <c r="R96" s="799"/>
      <c r="S96" s="799"/>
      <c r="T96" s="799"/>
      <c r="U96" s="800"/>
      <c r="V96" s="737"/>
      <c r="W96" s="737"/>
      <c r="X96" s="737"/>
      <c r="Y96" s="737"/>
      <c r="Z96" s="737"/>
      <c r="AA96" s="737"/>
      <c r="AB96" s="737"/>
      <c r="AC96" s="737"/>
      <c r="AD96" s="737"/>
      <c r="AE96" s="737"/>
      <c r="AF96" s="738"/>
      <c r="AG96" s="394"/>
      <c r="AH96" s="399"/>
      <c r="AI96" s="378"/>
      <c r="AJ96" s="710">
        <v>31</v>
      </c>
      <c r="AK96" s="136" t="s">
        <v>213</v>
      </c>
    </row>
    <row r="97" spans="1:37" ht="15" customHeight="1" x14ac:dyDescent="0.2">
      <c r="A97" s="332"/>
      <c r="B97" s="332"/>
      <c r="C97" s="658"/>
      <c r="D97" s="732"/>
      <c r="E97" s="396" t="s">
        <v>7</v>
      </c>
      <c r="F97" s="391"/>
      <c r="G97" s="392"/>
      <c r="H97" s="392"/>
      <c r="I97" s="392"/>
      <c r="J97" s="392"/>
      <c r="K97" s="393"/>
      <c r="L97" s="798"/>
      <c r="M97" s="799"/>
      <c r="N97" s="799"/>
      <c r="O97" s="799"/>
      <c r="P97" s="799"/>
      <c r="Q97" s="799"/>
      <c r="R97" s="799"/>
      <c r="S97" s="799"/>
      <c r="T97" s="799"/>
      <c r="U97" s="800"/>
      <c r="V97" s="610"/>
      <c r="W97" s="610"/>
      <c r="X97" s="610"/>
      <c r="Y97" s="610"/>
      <c r="Z97" s="610"/>
      <c r="AA97" s="610"/>
      <c r="AB97" s="610"/>
      <c r="AC97" s="610"/>
      <c r="AD97" s="610"/>
      <c r="AE97" s="610"/>
      <c r="AF97" s="611"/>
      <c r="AG97" s="615"/>
      <c r="AH97" s="616"/>
      <c r="AI97" s="378"/>
      <c r="AJ97" s="711"/>
      <c r="AK97" s="128"/>
    </row>
    <row r="98" spans="1:37" ht="15" customHeight="1" x14ac:dyDescent="0.2">
      <c r="A98" s="332"/>
      <c r="B98" s="332"/>
      <c r="C98" s="659"/>
      <c r="D98" s="733"/>
      <c r="E98" s="397" t="s">
        <v>8</v>
      </c>
      <c r="F98" s="391"/>
      <c r="G98" s="392"/>
      <c r="H98" s="392"/>
      <c r="I98" s="392"/>
      <c r="J98" s="392"/>
      <c r="K98" s="393"/>
      <c r="L98" s="802"/>
      <c r="M98" s="803"/>
      <c r="N98" s="803"/>
      <c r="O98" s="803"/>
      <c r="P98" s="803"/>
      <c r="Q98" s="803"/>
      <c r="R98" s="803"/>
      <c r="S98" s="803"/>
      <c r="T98" s="803"/>
      <c r="U98" s="804"/>
      <c r="V98" s="610"/>
      <c r="W98" s="610"/>
      <c r="X98" s="610"/>
      <c r="Y98" s="610"/>
      <c r="Z98" s="610"/>
      <c r="AA98" s="610"/>
      <c r="AB98" s="610"/>
      <c r="AC98" s="610"/>
      <c r="AD98" s="610"/>
      <c r="AE98" s="610"/>
      <c r="AF98" s="611"/>
      <c r="AG98" s="620"/>
      <c r="AH98" s="621"/>
      <c r="AI98" s="379"/>
      <c r="AJ98" s="712"/>
      <c r="AK98" s="329"/>
    </row>
    <row r="99" spans="1:37" ht="11.1" customHeight="1" x14ac:dyDescent="0.2">
      <c r="A99" s="334"/>
      <c r="B99" s="334"/>
      <c r="Q99" s="126"/>
    </row>
    <row r="100" spans="1:37" ht="11.1" customHeight="1" x14ac:dyDescent="0.2">
      <c r="D100" s="56" t="s">
        <v>29</v>
      </c>
      <c r="E100" s="703" t="s">
        <v>127</v>
      </c>
      <c r="F100" s="703"/>
      <c r="G100" s="703"/>
      <c r="H100" s="704"/>
      <c r="I100" s="704"/>
      <c r="J100" s="31"/>
      <c r="K100" s="31"/>
      <c r="P100" s="827" t="s">
        <v>128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90</v>
      </c>
      <c r="G102" s="700"/>
      <c r="H102" s="699">
        <f>SUM(G3,G6,G9,G12,G15,G18,G21,G24,G27,G30,G33,G36,G39,G42,G45,G48,G51,G57,G60,G63,G66,G69,G72,G75,G78,G81,G84,G87,G90,G93,G96)</f>
        <v>92</v>
      </c>
      <c r="I102" s="701"/>
      <c r="J102" s="699">
        <f>SUM(H3,H6,H9,H12,H15,H18,H21,H24,H27,H30,H33,H36,H39,H42,H45,H48,H51,H57,H60,H63,H66,H69,H72,H75,H78,H81,H84,H87,H90,H93,H96)</f>
        <v>98</v>
      </c>
      <c r="K102" s="701"/>
      <c r="L102" s="121">
        <f>SUM(I3,I6,I9,I12,I15,I18,I21,I24,I27,I30,I33,I36,I39,I42,I45,I48,I51,I57,I60,I63,I66,I69,I72,I75,I78,I81,I84,I87,I90,I93,I96)</f>
        <v>100</v>
      </c>
      <c r="M102" s="121">
        <f>SUM(J3,J6,J9,J12,J15,J18,J21,J24,J27,J30,J33,J36,J39,J42,J45,J48,J51,J57,J60,J63,J66,J69,J72,J75,J78,J81,J84,J87,J90,J93,J96)</f>
        <v>100</v>
      </c>
      <c r="N102" s="54">
        <f>SUM(K3,K6,K9,K12,K15,K18,K21,K24,K27,K30,K33,K36,K39,K42,K45,K48,K51,K57,K60,K63,K66,K69,K72,K75,K78,K81,K84,K87,K90,K93,K96)</f>
        <v>100</v>
      </c>
      <c r="P102" s="121" t="s">
        <v>51</v>
      </c>
      <c r="Q102" s="121">
        <v>1</v>
      </c>
      <c r="R102" s="121">
        <v>1</v>
      </c>
      <c r="S102" s="121">
        <v>1</v>
      </c>
      <c r="T102" s="121">
        <v>1</v>
      </c>
      <c r="U102" s="121">
        <v>1</v>
      </c>
      <c r="V102" s="51">
        <v>1</v>
      </c>
      <c r="X102" s="699" t="s">
        <v>25</v>
      </c>
      <c r="Y102" s="701"/>
      <c r="Z102" s="699">
        <f>AB102</f>
        <v>19</v>
      </c>
      <c r="AA102" s="701"/>
      <c r="AB102" s="699">
        <f>SUM(A3:A98)</f>
        <v>19</v>
      </c>
      <c r="AC102" s="702"/>
      <c r="AD102" s="702"/>
      <c r="AE102" s="701"/>
      <c r="AF102" s="51">
        <f>AB102</f>
        <v>19</v>
      </c>
      <c r="AG102" s="51">
        <f>AB102</f>
        <v>19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1</v>
      </c>
      <c r="G103" s="700"/>
      <c r="H103" s="699">
        <f>SUM(G4,G7,G10,G13,G16,G19,G22,G25,G28,G31,G34,G37,G40,G43,G46,G49,G52,G58,G61,G64,G67,G70,G73,G76,G79,G82,G85,G88,G91,G94,G97)</f>
        <v>1</v>
      </c>
      <c r="I103" s="701"/>
      <c r="J103" s="699">
        <f>SUM(H4,H7,H10,H13,H16,H19,H22,H25,H28,H31,H34,H37,H40,H43,H46,H49,H52,H58,H61,H64,H67,H70,H73,H76,H79,H82,H85,H88,H91,H94,H97)</f>
        <v>1</v>
      </c>
      <c r="K103" s="701"/>
      <c r="L103" s="121">
        <f t="shared" ref="L103:N104" si="0">SUM(I4,I7,I10,I13,I16,I19,I22,I25,I28,I31,I34,I37,I40,I43,I46,I49,I52,I58,I61,I64,I67,I70,I73,I76,I79,I82,I85,I88,I91,I94,I97)</f>
        <v>1</v>
      </c>
      <c r="M103" s="121">
        <f t="shared" si="0"/>
        <v>1</v>
      </c>
      <c r="N103" s="54">
        <f t="shared" si="0"/>
        <v>1</v>
      </c>
      <c r="P103" s="121" t="s">
        <v>52</v>
      </c>
      <c r="Q103" s="121"/>
      <c r="R103" s="121"/>
      <c r="S103" s="121"/>
      <c r="T103" s="121"/>
      <c r="U103" s="121"/>
      <c r="V103" s="51"/>
      <c r="X103" s="850" t="s">
        <v>59</v>
      </c>
      <c r="Y103" s="851"/>
      <c r="Z103" s="850">
        <f>SUM('８月'!Z102:AA102,'９月'!Z102:AA102,'１０月'!Z102:AA102,'１１月'!Z102:AA102,Z102)</f>
        <v>79</v>
      </c>
      <c r="AA103" s="851"/>
      <c r="AB103" s="850">
        <f>SUM('８月'!AB102:AE102,'９月'!AB102:AE102,'１０月'!AB102:AE102,'１１月'!AB102:AE102,AB102)</f>
        <v>79</v>
      </c>
      <c r="AC103" s="852"/>
      <c r="AD103" s="852"/>
      <c r="AE103" s="851"/>
      <c r="AF103" s="58">
        <f>SUM('８月'!AF102,'９月'!AF102,'１０月'!AF102,'１１月'!AF102,AF102)</f>
        <v>79</v>
      </c>
      <c r="AG103" s="58">
        <f>SUM('８月'!AG102,'９月'!AG102,'１０月'!AG102,'１１月'!AG102,AG102)</f>
        <v>79</v>
      </c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0"/>
        <v>0</v>
      </c>
      <c r="M104" s="121">
        <f t="shared" si="0"/>
        <v>0</v>
      </c>
      <c r="N104" s="54">
        <f t="shared" si="0"/>
        <v>0</v>
      </c>
      <c r="P104" s="121" t="s">
        <v>53</v>
      </c>
      <c r="Q104" s="121"/>
      <c r="R104" s="121"/>
      <c r="S104" s="121"/>
      <c r="T104" s="121"/>
      <c r="U104" s="121"/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</row>
    <row r="106" spans="1:37" ht="11.1" customHeight="1" x14ac:dyDescent="0.2">
      <c r="E106" s="601" t="s">
        <v>129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78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SUM('８月'!F102:G102,'９月'!F102:G102,'１０月'!F102:G102,'１１月'!F102:G102,F102)</f>
        <v>376</v>
      </c>
      <c r="G108" s="786"/>
      <c r="H108" s="785">
        <f>SUM('８月'!H102:I102,'９月'!H102:I102,'１０月'!H102:I102,'１１月'!H102:I102,H102)</f>
        <v>390</v>
      </c>
      <c r="I108" s="787"/>
      <c r="J108" s="785">
        <f>SUM('８月'!J102:K102,'９月'!J102:K102,'１０月'!J102:K102,'１１月'!J102:K102,J102)</f>
        <v>410</v>
      </c>
      <c r="K108" s="787"/>
      <c r="L108" s="54">
        <f>SUM('８月'!L102,'９月'!L102,'１０月'!L102,'１１月'!L102,L102)</f>
        <v>424</v>
      </c>
      <c r="M108" s="54">
        <f>SUM('８月'!M102,'９月'!M102,'１０月'!M102,'１１月'!M102,M102)</f>
        <v>424</v>
      </c>
      <c r="N108" s="54">
        <f>SUM('８月'!N102,'９月'!N102,'１０月'!N102,'１１月'!N102,N102)</f>
        <v>423</v>
      </c>
      <c r="P108" s="41" t="s">
        <v>92</v>
      </c>
      <c r="Q108" s="41">
        <f t="shared" ref="Q108:V108" si="1">SUM(Q102:Q107)</f>
        <v>1</v>
      </c>
      <c r="R108" s="41">
        <f t="shared" si="1"/>
        <v>1</v>
      </c>
      <c r="S108" s="41">
        <f t="shared" si="1"/>
        <v>1</v>
      </c>
      <c r="T108" s="41">
        <f t="shared" si="1"/>
        <v>1</v>
      </c>
      <c r="U108" s="41">
        <f t="shared" si="1"/>
        <v>1</v>
      </c>
      <c r="V108" s="41">
        <f t="shared" si="1"/>
        <v>1</v>
      </c>
      <c r="X108" s="51" t="s">
        <v>25</v>
      </c>
      <c r="Y108" s="708">
        <f>COUNTIF(D3:D98,D100)-1</f>
        <v>4</v>
      </c>
      <c r="Z108" s="708"/>
      <c r="AA108" s="708">
        <f>COUNTIF(D3:D98,D101)-1</f>
        <v>4</v>
      </c>
      <c r="AB108" s="708"/>
      <c r="AC108" s="708">
        <f>COUNTIF(D3:D98,D102)-1</f>
        <v>4</v>
      </c>
      <c r="AD108" s="708"/>
      <c r="AE108" s="699">
        <f>COUNTIF(D3:D98,D103)</f>
        <v>4</v>
      </c>
      <c r="AF108" s="700"/>
      <c r="AG108" s="699">
        <f>COUNTIF(D3:D98,D104)-1</f>
        <v>3</v>
      </c>
      <c r="AH108" s="700"/>
    </row>
    <row r="109" spans="1:37" ht="11.1" customHeight="1" x14ac:dyDescent="0.2">
      <c r="E109" s="51" t="s">
        <v>7</v>
      </c>
      <c r="F109" s="785">
        <f>SUM('８月'!F103:G103,'９月'!F103:G103,'１０月'!F103:G103,'１１月'!F103:G103,F103)</f>
        <v>9</v>
      </c>
      <c r="G109" s="786"/>
      <c r="H109" s="785">
        <f>SUM('８月'!H103:I103,'９月'!H103:I103,'１０月'!H103:I103,'１１月'!H103:I103,H103)</f>
        <v>9</v>
      </c>
      <c r="I109" s="787"/>
      <c r="J109" s="785">
        <f>SUM('８月'!J103:K103,'９月'!J103:K103,'１０月'!J103:K103,'１１月'!J103:K103,J103)</f>
        <v>9</v>
      </c>
      <c r="K109" s="787"/>
      <c r="L109" s="54">
        <f>SUM('８月'!L103,'９月'!L103,'１０月'!L103,'１１月'!L103,L103)</f>
        <v>9</v>
      </c>
      <c r="M109" s="54">
        <f>SUM('８月'!M103,'９月'!M103,'１０月'!M103,'１１月'!M103,M103)</f>
        <v>9</v>
      </c>
      <c r="N109" s="54">
        <f>SUM('８月'!N103,'９月'!N103,'１０月'!N103,'１１月'!N103,N103)</f>
        <v>9</v>
      </c>
      <c r="X109" s="58" t="s">
        <v>59</v>
      </c>
      <c r="Y109" s="857">
        <f>SUM('８月'!Y108:Z108,'９月'!Y108:Z108,'１０月'!Y108:Z108,'１１月'!Y108:Z108,Y108)</f>
        <v>13</v>
      </c>
      <c r="Z109" s="857"/>
      <c r="AA109" s="857">
        <f>SUM('８月'!AA108:AB108,'９月'!AA108:AB108,'１０月'!AA108:AB108,'１１月'!AA108:AB108,AA108)</f>
        <v>16</v>
      </c>
      <c r="AB109" s="857"/>
      <c r="AC109" s="857">
        <f>SUM('８月'!AC108:AD108,'９月'!AC108:AD108,'１０月'!AC108:AD108,'１１月'!AC108:AD108,AC108)</f>
        <v>17</v>
      </c>
      <c r="AD109" s="857"/>
      <c r="AE109" s="850">
        <f>SUM('８月'!AE108:AF108,'９月'!AE108:AF108,'１０月'!AE108:AF108,'１１月'!AE108:AF108,AE108)</f>
        <v>17</v>
      </c>
      <c r="AF109" s="858"/>
      <c r="AG109" s="850">
        <f>SUM('８月'!AG108:AH108,'９月'!AG108:AH108,'１０月'!AG108:AH108,'１１月'!AG108:AH108,AG108)</f>
        <v>16</v>
      </c>
      <c r="AH109" s="858"/>
    </row>
    <row r="110" spans="1:37" ht="11.1" customHeight="1" thickBot="1" x14ac:dyDescent="0.25">
      <c r="E110" s="51" t="s">
        <v>48</v>
      </c>
      <c r="F110" s="785">
        <f>SUM('８月'!F104:G104,'９月'!F104:G104,'１０月'!F104:G104,'１１月'!F104:G104,F104)</f>
        <v>0</v>
      </c>
      <c r="G110" s="786"/>
      <c r="H110" s="785">
        <f>SUM('８月'!H104:I104,'９月'!H104:I104,'１０月'!H104:I104,'１１月'!H104:I104,H104)</f>
        <v>0</v>
      </c>
      <c r="I110" s="787"/>
      <c r="J110" s="785">
        <f>SUM('８月'!J104:K104,'９月'!J104:K104,'１０月'!J104:K104,'１１月'!J104:K104,J104)</f>
        <v>0</v>
      </c>
      <c r="K110" s="787"/>
      <c r="L110" s="54">
        <f>SUM('８月'!L104,'９月'!L104,'１０月'!L104,'１１月'!L104,L104)</f>
        <v>0</v>
      </c>
      <c r="M110" s="54">
        <f>SUM('８月'!M104,'９月'!M104,'１０月'!M104,'１１月'!M104,M104)</f>
        <v>0</v>
      </c>
      <c r="N110" s="54">
        <f>SUM('８月'!N104,'９月'!N104,'１０月'!N104,'１１月'!N104,N104)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thickBot="1" x14ac:dyDescent="0.25">
      <c r="E111" s="113" t="s">
        <v>155</v>
      </c>
      <c r="F111" s="831">
        <f>F108-351</f>
        <v>25</v>
      </c>
      <c r="G111" s="832"/>
      <c r="H111" s="831">
        <f>H108-365</f>
        <v>25</v>
      </c>
      <c r="I111" s="833"/>
      <c r="J111" s="831">
        <f>J108-392</f>
        <v>18</v>
      </c>
      <c r="K111" s="833"/>
      <c r="L111" s="127">
        <f>L108-406</f>
        <v>18</v>
      </c>
      <c r="M111" s="127">
        <f>M108-406</f>
        <v>18</v>
      </c>
      <c r="N111" s="115">
        <f>N108-406</f>
        <v>17</v>
      </c>
    </row>
    <row r="112" spans="1:37" ht="11.1" customHeight="1" x14ac:dyDescent="0.2">
      <c r="P112" s="703" t="s">
        <v>158</v>
      </c>
      <c r="Q112" s="703"/>
      <c r="R112" s="703"/>
      <c r="S112" s="703"/>
      <c r="T112" s="703"/>
      <c r="V112" s="31"/>
      <c r="AF112" s="46"/>
    </row>
    <row r="113" spans="6:22" x14ac:dyDescent="0.2">
      <c r="F113" s="163">
        <f>F102</f>
        <v>90</v>
      </c>
      <c r="G113" s="163">
        <f>H102</f>
        <v>92</v>
      </c>
      <c r="H113" s="163">
        <f>J102</f>
        <v>98</v>
      </c>
      <c r="I113" s="163">
        <f t="shared" ref="I113:K115" si="2">L102</f>
        <v>100</v>
      </c>
      <c r="J113" s="163">
        <f t="shared" si="2"/>
        <v>100</v>
      </c>
      <c r="K113" s="163">
        <f t="shared" si="2"/>
        <v>100</v>
      </c>
      <c r="P113" s="137"/>
      <c r="Q113" s="137" t="s">
        <v>0</v>
      </c>
      <c r="R113" s="137" t="s">
        <v>1</v>
      </c>
      <c r="S113" s="137" t="s">
        <v>2</v>
      </c>
      <c r="T113" s="137" t="s">
        <v>49</v>
      </c>
      <c r="U113" s="137" t="s">
        <v>4</v>
      </c>
      <c r="V113" s="137" t="s">
        <v>5</v>
      </c>
    </row>
    <row r="114" spans="6:22" x14ac:dyDescent="0.2">
      <c r="F114" s="163">
        <f>F103</f>
        <v>1</v>
      </c>
      <c r="G114" s="163">
        <f>H103</f>
        <v>1</v>
      </c>
      <c r="H114" s="163">
        <f>J103</f>
        <v>1</v>
      </c>
      <c r="I114" s="163">
        <f t="shared" si="2"/>
        <v>1</v>
      </c>
      <c r="J114" s="163">
        <f t="shared" si="2"/>
        <v>1</v>
      </c>
      <c r="K114" s="163">
        <f t="shared" si="2"/>
        <v>1</v>
      </c>
      <c r="P114" s="137" t="s">
        <v>51</v>
      </c>
      <c r="Q114" s="137">
        <f>SUM('８月'!Q102,'９月'!Q102,'１０月'!Q102,'１１月'!Q102,Q102)</f>
        <v>2</v>
      </c>
      <c r="R114" s="137">
        <f>SUM('８月'!R102,'９月'!R102,'１０月'!R102,'１１月'!R102,R102)</f>
        <v>2</v>
      </c>
      <c r="S114" s="137">
        <f>SUM('８月'!S102,'９月'!S102,'１０月'!S102,'１１月'!S102,S102)</f>
        <v>2</v>
      </c>
      <c r="T114" s="137">
        <f>SUM('８月'!T102,'９月'!T102,'１０月'!T102,'１１月'!T102,T102)</f>
        <v>2</v>
      </c>
      <c r="U114" s="137">
        <f>SUM('８月'!U102,'９月'!U102,'１０月'!U102,'１１月'!U102,U102)</f>
        <v>2</v>
      </c>
      <c r="V114" s="137">
        <f>SUM('８月'!V102,'９月'!V102,'１０月'!V102,'１１月'!V102,V102)</f>
        <v>2</v>
      </c>
    </row>
    <row r="115" spans="6:22" x14ac:dyDescent="0.2">
      <c r="F115" s="163">
        <f>F104</f>
        <v>0</v>
      </c>
      <c r="G115" s="163">
        <f>H104</f>
        <v>0</v>
      </c>
      <c r="H115" s="163">
        <f>J104</f>
        <v>0</v>
      </c>
      <c r="I115" s="163">
        <f t="shared" si="2"/>
        <v>0</v>
      </c>
      <c r="J115" s="163">
        <f t="shared" si="2"/>
        <v>0</v>
      </c>
      <c r="K115" s="163">
        <f t="shared" si="2"/>
        <v>0</v>
      </c>
      <c r="P115" s="137" t="s">
        <v>52</v>
      </c>
      <c r="Q115" s="137">
        <f>SUM('８月'!Q103,'９月'!Q103,'１０月'!Q103,'１１月'!Q103,Q103)</f>
        <v>0</v>
      </c>
      <c r="R115" s="137">
        <f>SUM('８月'!R103,'９月'!R103,'１０月'!R103,'１１月'!R103,R103)</f>
        <v>0</v>
      </c>
      <c r="S115" s="137">
        <f>SUM('８月'!S103,'９月'!S103,'１０月'!S103,'１１月'!S103,S103)</f>
        <v>0</v>
      </c>
      <c r="T115" s="137">
        <f>SUM('８月'!T103,'９月'!T103,'１０月'!T103,'１１月'!T103,T103)</f>
        <v>0</v>
      </c>
      <c r="U115" s="137">
        <f>SUM('８月'!U103,'９月'!U103,'１０月'!U103,'１１月'!U103,U103)</f>
        <v>0</v>
      </c>
      <c r="V115" s="137">
        <f>SUM('８月'!V103,'９月'!V103,'１０月'!V103,'１１月'!V103,V103)</f>
        <v>0</v>
      </c>
    </row>
    <row r="116" spans="6:22" x14ac:dyDescent="0.2">
      <c r="P116" s="137" t="s">
        <v>53</v>
      </c>
      <c r="Q116" s="137">
        <f>SUM('８月'!Q104,'９月'!Q104,'１０月'!Q104,'１１月'!Q104,Q104)</f>
        <v>6</v>
      </c>
      <c r="R116" s="137">
        <f>SUM('８月'!R104,'９月'!R104,'１０月'!R104,'１１月'!R104,R104)</f>
        <v>6</v>
      </c>
      <c r="S116" s="137">
        <f>SUM('８月'!S104,'９月'!S104,'１０月'!S104,'１１月'!S104,S104)</f>
        <v>6</v>
      </c>
      <c r="T116" s="137">
        <f>SUM('８月'!T104,'９月'!T104,'１０月'!T104,'１１月'!T104,T104)</f>
        <v>6</v>
      </c>
      <c r="U116" s="137">
        <f>SUM('８月'!U104,'９月'!U104,'１０月'!U104,'１１月'!U104,U104)</f>
        <v>6</v>
      </c>
      <c r="V116" s="137">
        <f>SUM('８月'!V104,'９月'!V104,'１０月'!V104,'１１月'!V104,V104)</f>
        <v>6</v>
      </c>
    </row>
    <row r="117" spans="6:22" x14ac:dyDescent="0.2">
      <c r="P117" s="137" t="s">
        <v>54</v>
      </c>
      <c r="Q117" s="137">
        <f>SUM('８月'!Q105,'９月'!Q105,'１０月'!Q105,'１１月'!Q105,Q105)</f>
        <v>0</v>
      </c>
      <c r="R117" s="137">
        <f>SUM('８月'!R105,'９月'!R105,'１０月'!R105,'１１月'!R105,R105)</f>
        <v>0</v>
      </c>
      <c r="S117" s="137">
        <f>SUM('８月'!S105,'９月'!S105,'１０月'!S105,'１１月'!S105,S105)</f>
        <v>0</v>
      </c>
      <c r="T117" s="137">
        <f>SUM('８月'!T105,'９月'!T105,'１０月'!T105,'１１月'!T105,T105)</f>
        <v>0</v>
      </c>
      <c r="U117" s="137">
        <f>SUM('８月'!U105,'９月'!U105,'１０月'!U105,'１１月'!U105,U105)</f>
        <v>0</v>
      </c>
      <c r="V117" s="137">
        <f>SUM('８月'!V105,'９月'!V105,'１０月'!V105,'１１月'!V105,V105)</f>
        <v>0</v>
      </c>
    </row>
    <row r="118" spans="6:22" x14ac:dyDescent="0.2">
      <c r="P118" s="137" t="s">
        <v>55</v>
      </c>
      <c r="Q118" s="137">
        <f>SUM('８月'!Q106,'９月'!Q106,'１０月'!Q106,'１１月'!Q106,Q106)</f>
        <v>0</v>
      </c>
      <c r="R118" s="137">
        <f>SUM('８月'!R106,'９月'!R106,'１０月'!R106,'１１月'!R106,R106)</f>
        <v>0</v>
      </c>
      <c r="S118" s="137">
        <f>SUM('８月'!S106,'９月'!S106,'１０月'!S106,'１１月'!S106,S106)</f>
        <v>0</v>
      </c>
      <c r="T118" s="137">
        <f>SUM('８月'!T106,'９月'!T106,'１０月'!T106,'１１月'!T106,T106)</f>
        <v>0</v>
      </c>
      <c r="U118" s="137">
        <f>SUM('８月'!U106,'９月'!U106,'１０月'!U106,'１１月'!U106,U106)</f>
        <v>0</v>
      </c>
      <c r="V118" s="137">
        <f>SUM('８月'!V106,'９月'!V106,'１０月'!V106,'１１月'!V106,V106)</f>
        <v>0</v>
      </c>
    </row>
    <row r="119" spans="6:22" ht="13.8" thickBot="1" x14ac:dyDescent="0.25">
      <c r="P119" s="48" t="s">
        <v>56</v>
      </c>
      <c r="Q119" s="48">
        <f>SUM('８月'!Q107,'９月'!Q107,'１０月'!Q107,'１１月'!Q107,Q107)</f>
        <v>0</v>
      </c>
      <c r="R119" s="48">
        <f>SUM('８月'!R107,'９月'!R107,'１０月'!R107,'１１月'!R107,R107)</f>
        <v>0</v>
      </c>
      <c r="S119" s="48">
        <f>SUM('８月'!S107,'９月'!S107,'１０月'!S107,'１１月'!S107,S107)</f>
        <v>0</v>
      </c>
      <c r="T119" s="48">
        <f>SUM('８月'!T107,'９月'!T107,'１０月'!T107,'１１月'!T107,T107)</f>
        <v>0</v>
      </c>
      <c r="U119" s="48">
        <f>SUM('８月'!U107,'９月'!U107,'１０月'!U107,'１１月'!U107,U107)</f>
        <v>0</v>
      </c>
      <c r="V119" s="48">
        <f>SUM('８月'!V107,'９月'!V107,'１０月'!V107,'１１月'!V107,V107)</f>
        <v>0</v>
      </c>
    </row>
    <row r="120" spans="6:22" ht="13.8" thickTop="1" x14ac:dyDescent="0.2">
      <c r="P120" s="47" t="s">
        <v>92</v>
      </c>
      <c r="Q120" s="41">
        <f t="shared" ref="Q120:V120" si="3">SUM(Q114:Q119)</f>
        <v>8</v>
      </c>
      <c r="R120" s="41">
        <f t="shared" si="3"/>
        <v>8</v>
      </c>
      <c r="S120" s="41">
        <f t="shared" si="3"/>
        <v>8</v>
      </c>
      <c r="T120" s="41">
        <f t="shared" si="3"/>
        <v>8</v>
      </c>
      <c r="U120" s="41">
        <f t="shared" si="3"/>
        <v>8</v>
      </c>
      <c r="V120" s="41">
        <f t="shared" si="3"/>
        <v>8</v>
      </c>
    </row>
    <row r="124" spans="6:22" x14ac:dyDescent="0.2">
      <c r="Q124" s="126"/>
    </row>
  </sheetData>
  <autoFilter ref="D1:D124" xr:uid="{00000000-0009-0000-0000-00000C000000}"/>
  <mergeCells count="353">
    <mergeCell ref="P112:T112"/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E109:AF109"/>
    <mergeCell ref="AG109:AH109"/>
    <mergeCell ref="AG107:AH107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D6:D8"/>
    <mergeCell ref="L6:U6"/>
    <mergeCell ref="V6:AF8"/>
    <mergeCell ref="L7:U7"/>
    <mergeCell ref="AG7:AH7"/>
    <mergeCell ref="L8:U8"/>
    <mergeCell ref="AG8:AH8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F111:G111"/>
    <mergeCell ref="H111:I111"/>
    <mergeCell ref="J111:K111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</mergeCells>
  <phoneticPr fontId="1"/>
  <pageMargins left="0.51181102362204722" right="0.31496062992125984" top="0.55118110236220474" bottom="0.74803149606299213" header="0.31496062992125984" footer="0.31496062992125984"/>
  <pageSetup paperSize="9" scale="98" fitToWidth="0"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124"/>
  <sheetViews>
    <sheetView topLeftCell="A18" zoomScale="140" zoomScaleNormal="140" workbookViewId="0">
      <selection activeCell="L18" sqref="L18:U18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31" customWidth="1"/>
    <col min="13" max="13" width="3.109375" style="31" customWidth="1"/>
    <col min="14" max="14" width="4.6640625" style="31" customWidth="1"/>
    <col min="15" max="21" width="3.109375" style="31" customWidth="1"/>
    <col min="22" max="34" width="3.109375" style="50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122" t="str">
        <f>設定!B2</f>
        <v>令和</v>
      </c>
      <c r="M1" s="384">
        <f>設定!C2</f>
        <v>7</v>
      </c>
      <c r="N1" s="122" t="s">
        <v>11</v>
      </c>
      <c r="O1" s="575" t="s">
        <v>130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9" t="s">
        <v>9</v>
      </c>
      <c r="D2" s="70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788" t="s">
        <v>34</v>
      </c>
      <c r="M2" s="789"/>
      <c r="N2" s="789"/>
      <c r="O2" s="789"/>
      <c r="P2" s="789"/>
      <c r="Q2" s="789"/>
      <c r="R2" s="789"/>
      <c r="S2" s="789"/>
      <c r="T2" s="789"/>
      <c r="U2" s="790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144</v>
      </c>
      <c r="AK2" s="706"/>
    </row>
    <row r="3" spans="1:37" ht="15" customHeight="1" x14ac:dyDescent="0.2">
      <c r="A3" s="332"/>
      <c r="B3" s="332"/>
      <c r="C3" s="791">
        <v>1</v>
      </c>
      <c r="D3" s="792" t="str">
        <f>設定!L8</f>
        <v>木</v>
      </c>
      <c r="E3" s="414" t="s">
        <v>6</v>
      </c>
      <c r="F3" s="415"/>
      <c r="G3" s="416"/>
      <c r="H3" s="416"/>
      <c r="I3" s="416"/>
      <c r="J3" s="416"/>
      <c r="K3" s="417"/>
      <c r="L3" s="793" t="str">
        <f>AK3</f>
        <v>元旦</v>
      </c>
      <c r="M3" s="794"/>
      <c r="N3" s="794"/>
      <c r="O3" s="794"/>
      <c r="P3" s="794"/>
      <c r="Q3" s="794"/>
      <c r="R3" s="794"/>
      <c r="S3" s="794"/>
      <c r="T3" s="794"/>
      <c r="U3" s="795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7"/>
      <c r="AG3" s="418"/>
      <c r="AH3" s="419"/>
      <c r="AI3" s="71"/>
      <c r="AJ3" s="710">
        <v>1</v>
      </c>
      <c r="AK3" s="305" t="s">
        <v>205</v>
      </c>
    </row>
    <row r="4" spans="1:37" ht="15" customHeight="1" x14ac:dyDescent="0.2">
      <c r="A4" s="332"/>
      <c r="B4" s="332"/>
      <c r="C4" s="605"/>
      <c r="D4" s="606"/>
      <c r="E4" s="404" t="s">
        <v>7</v>
      </c>
      <c r="F4" s="401"/>
      <c r="G4" s="402"/>
      <c r="H4" s="402"/>
      <c r="I4" s="402"/>
      <c r="J4" s="402"/>
      <c r="K4" s="403"/>
      <c r="L4" s="798"/>
      <c r="M4" s="799"/>
      <c r="N4" s="799"/>
      <c r="O4" s="799"/>
      <c r="P4" s="799"/>
      <c r="Q4" s="799"/>
      <c r="R4" s="799"/>
      <c r="S4" s="799"/>
      <c r="T4" s="799"/>
      <c r="U4" s="80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1"/>
      <c r="AG4" s="615"/>
      <c r="AH4" s="616"/>
      <c r="AI4" s="71"/>
      <c r="AJ4" s="711"/>
      <c r="AK4" s="307"/>
    </row>
    <row r="5" spans="1:37" ht="15" customHeight="1" x14ac:dyDescent="0.2">
      <c r="A5" s="332"/>
      <c r="B5" s="332"/>
      <c r="C5" s="605"/>
      <c r="D5" s="606"/>
      <c r="E5" s="405" t="s">
        <v>8</v>
      </c>
      <c r="F5" s="391"/>
      <c r="G5" s="392"/>
      <c r="H5" s="392"/>
      <c r="I5" s="392"/>
      <c r="J5" s="392"/>
      <c r="K5" s="393"/>
      <c r="L5" s="802"/>
      <c r="M5" s="803"/>
      <c r="N5" s="803"/>
      <c r="O5" s="803"/>
      <c r="P5" s="803"/>
      <c r="Q5" s="803"/>
      <c r="R5" s="803"/>
      <c r="S5" s="803"/>
      <c r="T5" s="803"/>
      <c r="U5" s="804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  <c r="AG5" s="620"/>
      <c r="AH5" s="621"/>
      <c r="AI5" s="71"/>
      <c r="AJ5" s="712"/>
      <c r="AK5" s="309"/>
    </row>
    <row r="6" spans="1:37" ht="15" customHeight="1" x14ac:dyDescent="0.2">
      <c r="A6" s="332"/>
      <c r="B6" s="332"/>
      <c r="C6" s="605">
        <v>2</v>
      </c>
      <c r="D6" s="606" t="str">
        <f>設定!L11</f>
        <v>金</v>
      </c>
      <c r="E6" s="398" t="s">
        <v>6</v>
      </c>
      <c r="F6" s="391"/>
      <c r="G6" s="392"/>
      <c r="H6" s="392"/>
      <c r="I6" s="392"/>
      <c r="J6" s="392"/>
      <c r="K6" s="393"/>
      <c r="L6" s="808"/>
      <c r="M6" s="667"/>
      <c r="N6" s="667"/>
      <c r="O6" s="667"/>
      <c r="P6" s="667"/>
      <c r="Q6" s="667"/>
      <c r="R6" s="667"/>
      <c r="S6" s="667"/>
      <c r="T6" s="667"/>
      <c r="U6" s="668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1"/>
      <c r="AG6" s="394"/>
      <c r="AH6" s="399"/>
      <c r="AI6" s="71"/>
      <c r="AJ6" s="711">
        <v>2</v>
      </c>
      <c r="AK6" s="305"/>
    </row>
    <row r="7" spans="1:37" ht="15" customHeight="1" x14ac:dyDescent="0.2">
      <c r="A7" s="332"/>
      <c r="B7" s="332"/>
      <c r="C7" s="605"/>
      <c r="D7" s="606"/>
      <c r="E7" s="398" t="s">
        <v>7</v>
      </c>
      <c r="F7" s="391"/>
      <c r="G7" s="392"/>
      <c r="H7" s="392"/>
      <c r="I7" s="392"/>
      <c r="J7" s="392"/>
      <c r="K7" s="393"/>
      <c r="L7" s="798"/>
      <c r="M7" s="799"/>
      <c r="N7" s="799"/>
      <c r="O7" s="799"/>
      <c r="P7" s="799"/>
      <c r="Q7" s="799"/>
      <c r="R7" s="799"/>
      <c r="S7" s="799"/>
      <c r="T7" s="799"/>
      <c r="U7" s="800"/>
      <c r="V7" s="610"/>
      <c r="W7" s="610"/>
      <c r="X7" s="610"/>
      <c r="Y7" s="610"/>
      <c r="Z7" s="610"/>
      <c r="AA7" s="610"/>
      <c r="AB7" s="610"/>
      <c r="AC7" s="610"/>
      <c r="AD7" s="610"/>
      <c r="AE7" s="610"/>
      <c r="AF7" s="611"/>
      <c r="AG7" s="615"/>
      <c r="AH7" s="616"/>
      <c r="AI7" s="71"/>
      <c r="AJ7" s="711"/>
      <c r="AK7" s="307"/>
    </row>
    <row r="8" spans="1:37" ht="15" customHeight="1" x14ac:dyDescent="0.2">
      <c r="A8" s="332"/>
      <c r="B8" s="332"/>
      <c r="C8" s="605"/>
      <c r="D8" s="606"/>
      <c r="E8" s="400" t="s">
        <v>8</v>
      </c>
      <c r="F8" s="391"/>
      <c r="G8" s="392"/>
      <c r="H8" s="392"/>
      <c r="I8" s="392"/>
      <c r="J8" s="392"/>
      <c r="K8" s="393"/>
      <c r="L8" s="802"/>
      <c r="M8" s="803"/>
      <c r="N8" s="803"/>
      <c r="O8" s="803"/>
      <c r="P8" s="803"/>
      <c r="Q8" s="803"/>
      <c r="R8" s="803"/>
      <c r="S8" s="803"/>
      <c r="T8" s="803"/>
      <c r="U8" s="804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1"/>
      <c r="AG8" s="620"/>
      <c r="AH8" s="621"/>
      <c r="AI8" s="71"/>
      <c r="AJ8" s="712"/>
      <c r="AK8" s="309"/>
    </row>
    <row r="9" spans="1:37" ht="15" customHeight="1" x14ac:dyDescent="0.2">
      <c r="A9" s="332"/>
      <c r="B9" s="332"/>
      <c r="C9" s="605">
        <v>3</v>
      </c>
      <c r="D9" s="606" t="str">
        <f>設定!L14</f>
        <v>土</v>
      </c>
      <c r="E9" s="398" t="s">
        <v>6</v>
      </c>
      <c r="F9" s="391"/>
      <c r="G9" s="392"/>
      <c r="H9" s="392"/>
      <c r="I9" s="392"/>
      <c r="J9" s="392"/>
      <c r="K9" s="393"/>
      <c r="L9" s="808"/>
      <c r="M9" s="667"/>
      <c r="N9" s="667"/>
      <c r="O9" s="667"/>
      <c r="P9" s="667"/>
      <c r="Q9" s="667"/>
      <c r="R9" s="667"/>
      <c r="S9" s="667"/>
      <c r="T9" s="667"/>
      <c r="U9" s="668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1"/>
      <c r="AG9" s="394"/>
      <c r="AH9" s="399"/>
      <c r="AI9" s="71"/>
      <c r="AJ9" s="710">
        <v>3</v>
      </c>
      <c r="AK9" s="305"/>
    </row>
    <row r="10" spans="1:37" ht="15" customHeight="1" x14ac:dyDescent="0.2">
      <c r="A10" s="332"/>
      <c r="B10" s="332"/>
      <c r="C10" s="605"/>
      <c r="D10" s="606"/>
      <c r="E10" s="398" t="s">
        <v>7</v>
      </c>
      <c r="F10" s="391"/>
      <c r="G10" s="392"/>
      <c r="H10" s="392"/>
      <c r="I10" s="392"/>
      <c r="J10" s="392"/>
      <c r="K10" s="393"/>
      <c r="L10" s="798"/>
      <c r="M10" s="799"/>
      <c r="N10" s="799"/>
      <c r="O10" s="799"/>
      <c r="P10" s="799"/>
      <c r="Q10" s="799"/>
      <c r="R10" s="799"/>
      <c r="S10" s="799"/>
      <c r="T10" s="799"/>
      <c r="U10" s="80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1"/>
      <c r="AG10" s="615"/>
      <c r="AH10" s="616"/>
      <c r="AI10" s="71"/>
      <c r="AJ10" s="711"/>
      <c r="AK10" s="307"/>
    </row>
    <row r="11" spans="1:37" ht="15" customHeight="1" x14ac:dyDescent="0.2">
      <c r="A11" s="332"/>
      <c r="B11" s="332"/>
      <c r="C11" s="605"/>
      <c r="D11" s="606"/>
      <c r="E11" s="400" t="s">
        <v>8</v>
      </c>
      <c r="F11" s="391"/>
      <c r="G11" s="392"/>
      <c r="H11" s="392"/>
      <c r="I11" s="392"/>
      <c r="J11" s="392"/>
      <c r="K11" s="393"/>
      <c r="L11" s="802"/>
      <c r="M11" s="803"/>
      <c r="N11" s="803"/>
      <c r="O11" s="803"/>
      <c r="P11" s="803"/>
      <c r="Q11" s="803"/>
      <c r="R11" s="803"/>
      <c r="S11" s="803"/>
      <c r="T11" s="803"/>
      <c r="U11" s="804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1"/>
      <c r="AG11" s="620"/>
      <c r="AH11" s="621"/>
      <c r="AI11" s="71"/>
      <c r="AJ11" s="712"/>
      <c r="AK11" s="312"/>
    </row>
    <row r="12" spans="1:37" ht="15" customHeight="1" x14ac:dyDescent="0.2">
      <c r="A12" s="332"/>
      <c r="B12" s="332"/>
      <c r="C12" s="605">
        <v>4</v>
      </c>
      <c r="D12" s="606" t="str">
        <f>設定!L17</f>
        <v>日</v>
      </c>
      <c r="E12" s="398" t="s">
        <v>6</v>
      </c>
      <c r="F12" s="391"/>
      <c r="G12" s="392"/>
      <c r="H12" s="392"/>
      <c r="I12" s="392"/>
      <c r="J12" s="392"/>
      <c r="K12" s="393"/>
      <c r="L12" s="808"/>
      <c r="M12" s="667"/>
      <c r="N12" s="667"/>
      <c r="O12" s="667"/>
      <c r="P12" s="667"/>
      <c r="Q12" s="667"/>
      <c r="R12" s="667"/>
      <c r="S12" s="667"/>
      <c r="T12" s="667"/>
      <c r="U12" s="668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1"/>
      <c r="AG12" s="394"/>
      <c r="AH12" s="399"/>
      <c r="AI12" s="71"/>
      <c r="AJ12" s="710">
        <v>4</v>
      </c>
      <c r="AK12" s="136"/>
    </row>
    <row r="13" spans="1:37" ht="15" customHeight="1" x14ac:dyDescent="0.2">
      <c r="A13" s="332"/>
      <c r="B13" s="332"/>
      <c r="C13" s="605"/>
      <c r="D13" s="606"/>
      <c r="E13" s="398" t="s">
        <v>7</v>
      </c>
      <c r="F13" s="391"/>
      <c r="G13" s="392"/>
      <c r="H13" s="392"/>
      <c r="I13" s="392"/>
      <c r="J13" s="392"/>
      <c r="K13" s="393"/>
      <c r="L13" s="798"/>
      <c r="M13" s="799"/>
      <c r="N13" s="799"/>
      <c r="O13" s="799"/>
      <c r="P13" s="799"/>
      <c r="Q13" s="799"/>
      <c r="R13" s="799"/>
      <c r="S13" s="799"/>
      <c r="T13" s="799"/>
      <c r="U13" s="800"/>
      <c r="V13" s="610"/>
      <c r="W13" s="610"/>
      <c r="X13" s="610"/>
      <c r="Y13" s="610"/>
      <c r="Z13" s="610"/>
      <c r="AA13" s="610"/>
      <c r="AB13" s="610"/>
      <c r="AC13" s="610"/>
      <c r="AD13" s="610"/>
      <c r="AE13" s="610"/>
      <c r="AF13" s="611"/>
      <c r="AG13" s="615"/>
      <c r="AH13" s="616"/>
      <c r="AI13" s="71"/>
      <c r="AJ13" s="711"/>
      <c r="AK13" s="128"/>
    </row>
    <row r="14" spans="1:37" ht="15" customHeight="1" thickBot="1" x14ac:dyDescent="0.25">
      <c r="A14" s="332"/>
      <c r="B14" s="332"/>
      <c r="C14" s="904"/>
      <c r="D14" s="847"/>
      <c r="E14" s="424" t="s">
        <v>8</v>
      </c>
      <c r="F14" s="425"/>
      <c r="G14" s="426"/>
      <c r="H14" s="426"/>
      <c r="I14" s="426"/>
      <c r="J14" s="426"/>
      <c r="K14" s="427"/>
      <c r="L14" s="907"/>
      <c r="M14" s="908"/>
      <c r="N14" s="908"/>
      <c r="O14" s="908"/>
      <c r="P14" s="908"/>
      <c r="Q14" s="908"/>
      <c r="R14" s="908"/>
      <c r="S14" s="908"/>
      <c r="T14" s="908"/>
      <c r="U14" s="909"/>
      <c r="V14" s="905"/>
      <c r="W14" s="905"/>
      <c r="X14" s="905"/>
      <c r="Y14" s="905"/>
      <c r="Z14" s="905"/>
      <c r="AA14" s="905"/>
      <c r="AB14" s="905"/>
      <c r="AC14" s="905"/>
      <c r="AD14" s="905"/>
      <c r="AE14" s="905"/>
      <c r="AF14" s="906"/>
      <c r="AG14" s="910"/>
      <c r="AH14" s="911"/>
      <c r="AI14" s="71"/>
      <c r="AJ14" s="711"/>
      <c r="AK14" s="128"/>
    </row>
    <row r="15" spans="1:37" ht="15" customHeight="1" thickTop="1" x14ac:dyDescent="0.2">
      <c r="A15" s="332"/>
      <c r="B15" s="332"/>
      <c r="C15" s="902">
        <v>5</v>
      </c>
      <c r="D15" s="903" t="str">
        <f>設定!L20</f>
        <v>月</v>
      </c>
      <c r="E15" s="318" t="s">
        <v>6</v>
      </c>
      <c r="F15" s="132">
        <v>3</v>
      </c>
      <c r="G15" s="133">
        <v>3</v>
      </c>
      <c r="H15" s="133">
        <v>3</v>
      </c>
      <c r="I15" s="133">
        <v>3</v>
      </c>
      <c r="J15" s="133">
        <v>3</v>
      </c>
      <c r="K15" s="134">
        <v>3</v>
      </c>
      <c r="L15" s="775" t="str">
        <f>AK15</f>
        <v>3学期始業式　※給食なし</v>
      </c>
      <c r="M15" s="801"/>
      <c r="N15" s="801"/>
      <c r="O15" s="801"/>
      <c r="P15" s="801"/>
      <c r="Q15" s="801"/>
      <c r="R15" s="801"/>
      <c r="S15" s="801"/>
      <c r="T15" s="801"/>
      <c r="U15" s="777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F15" s="631"/>
      <c r="AG15" s="310"/>
      <c r="AH15" s="311"/>
      <c r="AI15" s="71"/>
      <c r="AJ15" s="913">
        <v>5</v>
      </c>
      <c r="AK15" s="406" t="s">
        <v>206</v>
      </c>
    </row>
    <row r="16" spans="1:37" ht="15" customHeight="1" x14ac:dyDescent="0.2">
      <c r="A16" s="332">
        <v>1</v>
      </c>
      <c r="B16" s="332"/>
      <c r="C16" s="487"/>
      <c r="D16" s="494"/>
      <c r="E16" s="330" t="s">
        <v>7</v>
      </c>
      <c r="F16" s="294">
        <v>1</v>
      </c>
      <c r="G16" s="135">
        <v>1</v>
      </c>
      <c r="H16" s="135">
        <v>1</v>
      </c>
      <c r="I16" s="135">
        <v>1</v>
      </c>
      <c r="J16" s="135">
        <v>1</v>
      </c>
      <c r="K16" s="281">
        <v>1</v>
      </c>
      <c r="L16" s="775"/>
      <c r="M16" s="801"/>
      <c r="N16" s="801"/>
      <c r="O16" s="801"/>
      <c r="P16" s="801"/>
      <c r="Q16" s="801"/>
      <c r="R16" s="801"/>
      <c r="S16" s="801"/>
      <c r="T16" s="801"/>
      <c r="U16" s="777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1"/>
      <c r="AG16" s="595"/>
      <c r="AH16" s="596"/>
      <c r="AI16" s="71"/>
      <c r="AJ16" s="711"/>
      <c r="AK16" s="128"/>
    </row>
    <row r="17" spans="1:37" ht="15" customHeight="1" x14ac:dyDescent="0.2">
      <c r="A17" s="332"/>
      <c r="B17" s="332"/>
      <c r="C17" s="487"/>
      <c r="D17" s="494"/>
      <c r="E17" s="308" t="s">
        <v>8</v>
      </c>
      <c r="F17" s="294"/>
      <c r="G17" s="135"/>
      <c r="H17" s="135"/>
      <c r="I17" s="135"/>
      <c r="J17" s="135"/>
      <c r="K17" s="281"/>
      <c r="L17" s="778"/>
      <c r="M17" s="779"/>
      <c r="N17" s="779"/>
      <c r="O17" s="779"/>
      <c r="P17" s="779"/>
      <c r="Q17" s="779"/>
      <c r="R17" s="779"/>
      <c r="S17" s="779"/>
      <c r="T17" s="779"/>
      <c r="U17" s="78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1"/>
      <c r="AG17" s="603"/>
      <c r="AH17" s="604"/>
      <c r="AI17" s="71"/>
      <c r="AJ17" s="712"/>
      <c r="AK17" s="312"/>
    </row>
    <row r="18" spans="1:37" ht="15" customHeight="1" x14ac:dyDescent="0.2">
      <c r="A18" s="332"/>
      <c r="B18" s="332"/>
      <c r="C18" s="487">
        <v>6</v>
      </c>
      <c r="D18" s="494" t="str">
        <f>設定!L23</f>
        <v>火</v>
      </c>
      <c r="E18" s="306" t="s">
        <v>6</v>
      </c>
      <c r="F18" s="294">
        <v>5</v>
      </c>
      <c r="G18" s="135">
        <v>5</v>
      </c>
      <c r="H18" s="135">
        <v>5</v>
      </c>
      <c r="I18" s="135">
        <v>6</v>
      </c>
      <c r="J18" s="135">
        <v>6</v>
      </c>
      <c r="K18" s="281">
        <v>6</v>
      </c>
      <c r="L18" s="669" t="str">
        <f>AK18</f>
        <v>学級の日【生活・人権目標・沢岻っ子の約束】</v>
      </c>
      <c r="M18" s="670"/>
      <c r="N18" s="670"/>
      <c r="O18" s="670"/>
      <c r="P18" s="670"/>
      <c r="Q18" s="670"/>
      <c r="R18" s="670"/>
      <c r="S18" s="670"/>
      <c r="T18" s="670"/>
      <c r="U18" s="671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912"/>
      <c r="AG18" s="313"/>
      <c r="AH18" s="314"/>
      <c r="AI18" s="71"/>
      <c r="AJ18" s="710">
        <v>6</v>
      </c>
      <c r="AK18" s="136" t="s">
        <v>403</v>
      </c>
    </row>
    <row r="19" spans="1:37" ht="15" customHeight="1" x14ac:dyDescent="0.2">
      <c r="A19" s="332">
        <v>1</v>
      </c>
      <c r="B19" s="332"/>
      <c r="C19" s="487"/>
      <c r="D19" s="494"/>
      <c r="E19" s="330" t="s">
        <v>7</v>
      </c>
      <c r="F19" s="294"/>
      <c r="G19" s="135"/>
      <c r="H19" s="135"/>
      <c r="I19" s="135"/>
      <c r="J19" s="135"/>
      <c r="K19" s="281"/>
      <c r="L19" s="775" t="str">
        <f>AK19</f>
        <v>校内書き初め会</v>
      </c>
      <c r="M19" s="801"/>
      <c r="N19" s="801"/>
      <c r="O19" s="801"/>
      <c r="P19" s="801"/>
      <c r="Q19" s="801"/>
      <c r="R19" s="801"/>
      <c r="S19" s="801"/>
      <c r="T19" s="801"/>
      <c r="U19" s="777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912"/>
      <c r="AG19" s="595"/>
      <c r="AH19" s="596"/>
      <c r="AI19" s="71"/>
      <c r="AJ19" s="711"/>
      <c r="AK19" s="128" t="s">
        <v>228</v>
      </c>
    </row>
    <row r="20" spans="1:37" ht="15" customHeight="1" x14ac:dyDescent="0.2">
      <c r="A20" s="332"/>
      <c r="B20" s="332"/>
      <c r="C20" s="487"/>
      <c r="D20" s="494"/>
      <c r="E20" s="308" t="s">
        <v>8</v>
      </c>
      <c r="F20" s="387"/>
      <c r="G20" s="135"/>
      <c r="H20" s="135"/>
      <c r="I20" s="135"/>
      <c r="J20" s="135"/>
      <c r="K20" s="386"/>
      <c r="L20" s="778"/>
      <c r="M20" s="779"/>
      <c r="N20" s="779"/>
      <c r="O20" s="779"/>
      <c r="P20" s="779"/>
      <c r="Q20" s="779"/>
      <c r="R20" s="779"/>
      <c r="S20" s="779"/>
      <c r="T20" s="779"/>
      <c r="U20" s="78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912"/>
      <c r="AG20" s="595"/>
      <c r="AH20" s="596"/>
      <c r="AI20" s="71"/>
      <c r="AJ20" s="711"/>
      <c r="AK20" s="128"/>
    </row>
    <row r="21" spans="1:37" ht="15" customHeight="1" x14ac:dyDescent="0.2">
      <c r="A21" s="332"/>
      <c r="B21" s="332"/>
      <c r="C21" s="628">
        <v>7</v>
      </c>
      <c r="D21" s="629" t="str">
        <f>設定!L26</f>
        <v>水</v>
      </c>
      <c r="E21" s="318" t="s">
        <v>6</v>
      </c>
      <c r="F21" s="132">
        <v>5</v>
      </c>
      <c r="G21" s="133">
        <v>5</v>
      </c>
      <c r="H21" s="133">
        <v>5</v>
      </c>
      <c r="I21" s="133">
        <v>5</v>
      </c>
      <c r="J21" s="133">
        <v>5</v>
      </c>
      <c r="K21" s="134">
        <v>5</v>
      </c>
      <c r="L21" s="775" t="str">
        <f>AK21</f>
        <v>A～D部会</v>
      </c>
      <c r="M21" s="801"/>
      <c r="N21" s="801"/>
      <c r="O21" s="801"/>
      <c r="P21" s="801"/>
      <c r="Q21" s="801"/>
      <c r="R21" s="801"/>
      <c r="S21" s="801"/>
      <c r="T21" s="801"/>
      <c r="U21" s="777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1"/>
      <c r="AG21" s="313"/>
      <c r="AH21" s="314"/>
      <c r="AI21" s="71"/>
      <c r="AJ21" s="710">
        <v>7</v>
      </c>
      <c r="AK21" s="136" t="s">
        <v>369</v>
      </c>
    </row>
    <row r="22" spans="1:37" ht="15" customHeight="1" x14ac:dyDescent="0.2">
      <c r="A22" s="332">
        <v>1</v>
      </c>
      <c r="B22" s="332"/>
      <c r="C22" s="487"/>
      <c r="D22" s="494"/>
      <c r="E22" s="330" t="s">
        <v>7</v>
      </c>
      <c r="F22" s="294"/>
      <c r="G22" s="135"/>
      <c r="H22" s="135"/>
      <c r="I22" s="135"/>
      <c r="J22" s="135"/>
      <c r="K22" s="281"/>
      <c r="L22" s="775"/>
      <c r="M22" s="801"/>
      <c r="N22" s="801"/>
      <c r="O22" s="801"/>
      <c r="P22" s="801"/>
      <c r="Q22" s="801"/>
      <c r="R22" s="801"/>
      <c r="S22" s="801"/>
      <c r="T22" s="801"/>
      <c r="U22" s="777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1"/>
      <c r="AG22" s="595"/>
      <c r="AH22" s="596"/>
      <c r="AI22" s="71"/>
      <c r="AJ22" s="711"/>
      <c r="AK22" s="128"/>
    </row>
    <row r="23" spans="1:37" ht="15" customHeight="1" x14ac:dyDescent="0.2">
      <c r="A23" s="332"/>
      <c r="B23" s="332"/>
      <c r="C23" s="487"/>
      <c r="D23" s="494"/>
      <c r="E23" s="308" t="s">
        <v>8</v>
      </c>
      <c r="F23" s="294"/>
      <c r="G23" s="135"/>
      <c r="H23" s="135"/>
      <c r="I23" s="135"/>
      <c r="J23" s="135"/>
      <c r="K23" s="281"/>
      <c r="L23" s="778"/>
      <c r="M23" s="779"/>
      <c r="N23" s="779"/>
      <c r="O23" s="779"/>
      <c r="P23" s="779"/>
      <c r="Q23" s="779"/>
      <c r="R23" s="779"/>
      <c r="S23" s="779"/>
      <c r="T23" s="779"/>
      <c r="U23" s="78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1"/>
      <c r="AG23" s="603"/>
      <c r="AH23" s="604"/>
      <c r="AI23" s="71"/>
      <c r="AJ23" s="712"/>
      <c r="AK23" s="312"/>
    </row>
    <row r="24" spans="1:37" ht="15" customHeight="1" x14ac:dyDescent="0.2">
      <c r="A24" s="332"/>
      <c r="B24" s="332"/>
      <c r="C24" s="487">
        <v>8</v>
      </c>
      <c r="D24" s="494" t="str">
        <f>設定!L29</f>
        <v>木</v>
      </c>
      <c r="E24" s="306" t="s">
        <v>6</v>
      </c>
      <c r="F24" s="294">
        <v>5</v>
      </c>
      <c r="G24" s="135">
        <v>6</v>
      </c>
      <c r="H24" s="135">
        <v>6</v>
      </c>
      <c r="I24" s="135">
        <v>6</v>
      </c>
      <c r="J24" s="135">
        <v>6</v>
      </c>
      <c r="K24" s="281">
        <v>6</v>
      </c>
      <c r="L24" s="669" t="str">
        <f>AK24</f>
        <v>読み聞かせ【１・３・５年】　学年朝会【２・４・6年】</v>
      </c>
      <c r="M24" s="670"/>
      <c r="N24" s="670"/>
      <c r="O24" s="670"/>
      <c r="P24" s="670"/>
      <c r="Q24" s="670"/>
      <c r="R24" s="670"/>
      <c r="S24" s="670"/>
      <c r="T24" s="670"/>
      <c r="U24" s="671"/>
      <c r="V24" s="590" t="s">
        <v>463</v>
      </c>
      <c r="W24" s="590"/>
      <c r="X24" s="590"/>
      <c r="Y24" s="590"/>
      <c r="Z24" s="590"/>
      <c r="AA24" s="590"/>
      <c r="AB24" s="590"/>
      <c r="AC24" s="590"/>
      <c r="AD24" s="590"/>
      <c r="AE24" s="590"/>
      <c r="AF24" s="591"/>
      <c r="AG24" s="310"/>
      <c r="AH24" s="311"/>
      <c r="AI24" s="71"/>
      <c r="AJ24" s="710">
        <v>8</v>
      </c>
      <c r="AK24" s="136" t="s">
        <v>343</v>
      </c>
    </row>
    <row r="25" spans="1:37" ht="15" customHeight="1" x14ac:dyDescent="0.2">
      <c r="A25" s="332">
        <v>1</v>
      </c>
      <c r="B25" s="332"/>
      <c r="C25" s="487"/>
      <c r="D25" s="494"/>
      <c r="E25" s="330" t="s">
        <v>7</v>
      </c>
      <c r="F25" s="294"/>
      <c r="G25" s="135"/>
      <c r="H25" s="135"/>
      <c r="I25" s="135"/>
      <c r="J25" s="135"/>
      <c r="K25" s="281"/>
      <c r="L25" s="775"/>
      <c r="M25" s="801"/>
      <c r="N25" s="801"/>
      <c r="O25" s="801"/>
      <c r="P25" s="801"/>
      <c r="Q25" s="801"/>
      <c r="R25" s="801"/>
      <c r="S25" s="801"/>
      <c r="T25" s="801"/>
      <c r="U25" s="777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1"/>
      <c r="AG25" s="595"/>
      <c r="AH25" s="596"/>
      <c r="AI25" s="71"/>
      <c r="AJ25" s="711"/>
      <c r="AK25" s="128"/>
    </row>
    <row r="26" spans="1:37" ht="15" customHeight="1" x14ac:dyDescent="0.2">
      <c r="A26" s="332"/>
      <c r="B26" s="332"/>
      <c r="C26" s="487"/>
      <c r="D26" s="494"/>
      <c r="E26" s="308" t="s">
        <v>8</v>
      </c>
      <c r="F26" s="294"/>
      <c r="G26" s="135"/>
      <c r="H26" s="135"/>
      <c r="I26" s="135"/>
      <c r="J26" s="135"/>
      <c r="K26" s="281"/>
      <c r="L26" s="778"/>
      <c r="M26" s="779"/>
      <c r="N26" s="779"/>
      <c r="O26" s="779"/>
      <c r="P26" s="779"/>
      <c r="Q26" s="779"/>
      <c r="R26" s="779"/>
      <c r="S26" s="779"/>
      <c r="T26" s="779"/>
      <c r="U26" s="78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1"/>
      <c r="AG26" s="603"/>
      <c r="AH26" s="604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設定!L32</f>
        <v>金</v>
      </c>
      <c r="E27" s="306" t="s">
        <v>6</v>
      </c>
      <c r="F27" s="294">
        <v>5</v>
      </c>
      <c r="G27" s="135">
        <v>5</v>
      </c>
      <c r="H27" s="135">
        <v>6</v>
      </c>
      <c r="I27" s="135">
        <v>6</v>
      </c>
      <c r="J27" s="135">
        <v>6</v>
      </c>
      <c r="K27" s="281">
        <v>6</v>
      </c>
      <c r="L27" s="669"/>
      <c r="M27" s="670"/>
      <c r="N27" s="670"/>
      <c r="O27" s="670"/>
      <c r="P27" s="670"/>
      <c r="Q27" s="670"/>
      <c r="R27" s="670"/>
      <c r="S27" s="670"/>
      <c r="T27" s="670"/>
      <c r="U27" s="671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/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775"/>
      <c r="M28" s="801"/>
      <c r="N28" s="801"/>
      <c r="O28" s="801"/>
      <c r="P28" s="801"/>
      <c r="Q28" s="801"/>
      <c r="R28" s="801"/>
      <c r="S28" s="801"/>
      <c r="T28" s="801"/>
      <c r="U28" s="777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778"/>
      <c r="M29" s="779"/>
      <c r="N29" s="779"/>
      <c r="O29" s="779"/>
      <c r="P29" s="779"/>
      <c r="Q29" s="779"/>
      <c r="R29" s="779"/>
      <c r="S29" s="779"/>
      <c r="T29" s="779"/>
      <c r="U29" s="78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605">
        <v>10</v>
      </c>
      <c r="D30" s="606" t="str">
        <f>設定!L35</f>
        <v>土</v>
      </c>
      <c r="E30" s="398" t="s">
        <v>6</v>
      </c>
      <c r="F30" s="391"/>
      <c r="G30" s="392"/>
      <c r="H30" s="392"/>
      <c r="I30" s="392"/>
      <c r="J30" s="392"/>
      <c r="K30" s="393"/>
      <c r="L30" s="808"/>
      <c r="M30" s="667"/>
      <c r="N30" s="667"/>
      <c r="O30" s="667"/>
      <c r="P30" s="667"/>
      <c r="Q30" s="667"/>
      <c r="R30" s="667"/>
      <c r="S30" s="667"/>
      <c r="T30" s="667"/>
      <c r="U30" s="668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1"/>
      <c r="AG30" s="394"/>
      <c r="AH30" s="399"/>
      <c r="AI30" s="71"/>
      <c r="AJ30" s="710">
        <v>10</v>
      </c>
      <c r="AK30" s="136"/>
    </row>
    <row r="31" spans="1:37" ht="15" customHeight="1" x14ac:dyDescent="0.2">
      <c r="A31" s="332"/>
      <c r="B31" s="332"/>
      <c r="C31" s="605"/>
      <c r="D31" s="606"/>
      <c r="E31" s="404" t="s">
        <v>7</v>
      </c>
      <c r="F31" s="391"/>
      <c r="G31" s="392"/>
      <c r="H31" s="392"/>
      <c r="I31" s="392"/>
      <c r="J31" s="392"/>
      <c r="K31" s="393"/>
      <c r="L31" s="798"/>
      <c r="M31" s="799"/>
      <c r="N31" s="799"/>
      <c r="O31" s="799"/>
      <c r="P31" s="799"/>
      <c r="Q31" s="799"/>
      <c r="R31" s="799"/>
      <c r="S31" s="799"/>
      <c r="T31" s="799"/>
      <c r="U31" s="80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1"/>
      <c r="AG31" s="615"/>
      <c r="AH31" s="616"/>
      <c r="AI31" s="71"/>
      <c r="AJ31" s="711"/>
      <c r="AK31" s="128"/>
    </row>
    <row r="32" spans="1:37" ht="15" customHeight="1" x14ac:dyDescent="0.2">
      <c r="A32" s="332"/>
      <c r="B32" s="332"/>
      <c r="C32" s="605"/>
      <c r="D32" s="606"/>
      <c r="E32" s="405" t="s">
        <v>8</v>
      </c>
      <c r="F32" s="391"/>
      <c r="G32" s="392"/>
      <c r="H32" s="392"/>
      <c r="I32" s="392"/>
      <c r="J32" s="392"/>
      <c r="K32" s="393"/>
      <c r="L32" s="802"/>
      <c r="M32" s="803"/>
      <c r="N32" s="803"/>
      <c r="O32" s="803"/>
      <c r="P32" s="803"/>
      <c r="Q32" s="803"/>
      <c r="R32" s="803"/>
      <c r="S32" s="803"/>
      <c r="T32" s="803"/>
      <c r="U32" s="804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1"/>
      <c r="AG32" s="620"/>
      <c r="AH32" s="621"/>
      <c r="AI32" s="71"/>
      <c r="AJ32" s="712"/>
      <c r="AK32" s="312"/>
    </row>
    <row r="33" spans="1:37" ht="15" customHeight="1" x14ac:dyDescent="0.2">
      <c r="A33" s="332"/>
      <c r="B33" s="332"/>
      <c r="C33" s="605">
        <v>11</v>
      </c>
      <c r="D33" s="606" t="str">
        <f>設定!L38</f>
        <v>日</v>
      </c>
      <c r="E33" s="398" t="s">
        <v>6</v>
      </c>
      <c r="F33" s="391"/>
      <c r="G33" s="392"/>
      <c r="H33" s="392"/>
      <c r="I33" s="392"/>
      <c r="J33" s="392"/>
      <c r="K33" s="393"/>
      <c r="L33" s="808"/>
      <c r="M33" s="667"/>
      <c r="N33" s="667"/>
      <c r="O33" s="667"/>
      <c r="P33" s="667"/>
      <c r="Q33" s="667"/>
      <c r="R33" s="667"/>
      <c r="S33" s="667"/>
      <c r="T33" s="667"/>
      <c r="U33" s="668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1"/>
      <c r="AG33" s="394"/>
      <c r="AH33" s="399"/>
      <c r="AI33" s="71"/>
      <c r="AJ33" s="710">
        <v>11</v>
      </c>
      <c r="AK33" s="136"/>
    </row>
    <row r="34" spans="1:37" ht="15" customHeight="1" x14ac:dyDescent="0.2">
      <c r="A34" s="332"/>
      <c r="B34" s="332"/>
      <c r="C34" s="605"/>
      <c r="D34" s="606"/>
      <c r="E34" s="404" t="s">
        <v>7</v>
      </c>
      <c r="F34" s="391"/>
      <c r="G34" s="392"/>
      <c r="H34" s="392"/>
      <c r="I34" s="392"/>
      <c r="J34" s="392"/>
      <c r="K34" s="393"/>
      <c r="L34" s="798"/>
      <c r="M34" s="799"/>
      <c r="N34" s="799"/>
      <c r="O34" s="799"/>
      <c r="P34" s="799"/>
      <c r="Q34" s="799"/>
      <c r="R34" s="799"/>
      <c r="S34" s="799"/>
      <c r="T34" s="799"/>
      <c r="U34" s="80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1"/>
      <c r="AG34" s="615"/>
      <c r="AH34" s="616"/>
      <c r="AI34" s="71"/>
      <c r="AJ34" s="711"/>
      <c r="AK34" s="128"/>
    </row>
    <row r="35" spans="1:37" ht="15" customHeight="1" x14ac:dyDescent="0.2">
      <c r="A35" s="332"/>
      <c r="B35" s="332"/>
      <c r="C35" s="605"/>
      <c r="D35" s="606"/>
      <c r="E35" s="405" t="s">
        <v>8</v>
      </c>
      <c r="F35" s="391"/>
      <c r="G35" s="392"/>
      <c r="H35" s="392"/>
      <c r="I35" s="392"/>
      <c r="J35" s="392"/>
      <c r="K35" s="393"/>
      <c r="L35" s="802"/>
      <c r="M35" s="803"/>
      <c r="N35" s="803"/>
      <c r="O35" s="803"/>
      <c r="P35" s="803"/>
      <c r="Q35" s="803"/>
      <c r="R35" s="803"/>
      <c r="S35" s="803"/>
      <c r="T35" s="803"/>
      <c r="U35" s="804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1"/>
      <c r="AG35" s="620"/>
      <c r="AH35" s="621"/>
      <c r="AI35" s="71"/>
      <c r="AJ35" s="712"/>
      <c r="AK35" s="312"/>
    </row>
    <row r="36" spans="1:37" ht="12" customHeight="1" x14ac:dyDescent="0.2">
      <c r="A36" s="332"/>
      <c r="B36" s="332"/>
      <c r="C36" s="605">
        <v>12</v>
      </c>
      <c r="D36" s="606" t="str">
        <f>設定!L41</f>
        <v>月</v>
      </c>
      <c r="E36" s="398" t="s">
        <v>6</v>
      </c>
      <c r="F36" s="391"/>
      <c r="G36" s="392"/>
      <c r="H36" s="392"/>
      <c r="I36" s="392"/>
      <c r="J36" s="392"/>
      <c r="K36" s="393"/>
      <c r="L36" s="808" t="str">
        <f>AK36</f>
        <v>成人の日</v>
      </c>
      <c r="M36" s="667"/>
      <c r="N36" s="667"/>
      <c r="O36" s="667"/>
      <c r="P36" s="667"/>
      <c r="Q36" s="667"/>
      <c r="R36" s="667"/>
      <c r="S36" s="667"/>
      <c r="T36" s="667"/>
      <c r="U36" s="668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1"/>
      <c r="AG36" s="394"/>
      <c r="AH36" s="399"/>
      <c r="AI36" s="71"/>
      <c r="AJ36" s="710">
        <v>12</v>
      </c>
      <c r="AK36" s="136" t="s">
        <v>207</v>
      </c>
    </row>
    <row r="37" spans="1:37" ht="10.8" customHeight="1" x14ac:dyDescent="0.2">
      <c r="A37" s="332"/>
      <c r="B37" s="332"/>
      <c r="C37" s="605"/>
      <c r="D37" s="606"/>
      <c r="E37" s="404" t="s">
        <v>7</v>
      </c>
      <c r="F37" s="391"/>
      <c r="G37" s="392"/>
      <c r="H37" s="392"/>
      <c r="I37" s="392"/>
      <c r="J37" s="392"/>
      <c r="K37" s="393"/>
      <c r="L37" s="798"/>
      <c r="M37" s="799"/>
      <c r="N37" s="799"/>
      <c r="O37" s="799"/>
      <c r="P37" s="799"/>
      <c r="Q37" s="799"/>
      <c r="R37" s="799"/>
      <c r="S37" s="799"/>
      <c r="T37" s="799"/>
      <c r="U37" s="80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1"/>
      <c r="AG37" s="615"/>
      <c r="AH37" s="616"/>
      <c r="AI37" s="71"/>
      <c r="AJ37" s="711"/>
      <c r="AK37" s="128"/>
    </row>
    <row r="38" spans="1:37" ht="11.4" customHeight="1" x14ac:dyDescent="0.2">
      <c r="A38" s="332"/>
      <c r="B38" s="332"/>
      <c r="C38" s="605"/>
      <c r="D38" s="606"/>
      <c r="E38" s="405" t="s">
        <v>8</v>
      </c>
      <c r="F38" s="391"/>
      <c r="G38" s="392"/>
      <c r="H38" s="392"/>
      <c r="I38" s="392"/>
      <c r="J38" s="392"/>
      <c r="K38" s="393"/>
      <c r="L38" s="802"/>
      <c r="M38" s="803"/>
      <c r="N38" s="803"/>
      <c r="O38" s="803"/>
      <c r="P38" s="803"/>
      <c r="Q38" s="803"/>
      <c r="R38" s="803"/>
      <c r="S38" s="803"/>
      <c r="T38" s="803"/>
      <c r="U38" s="804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1"/>
      <c r="AG38" s="620"/>
      <c r="AH38" s="621"/>
      <c r="AI38" s="71"/>
      <c r="AJ38" s="712"/>
      <c r="AK38" s="312"/>
    </row>
    <row r="39" spans="1:37" ht="15" customHeight="1" x14ac:dyDescent="0.2">
      <c r="A39" s="332"/>
      <c r="B39" s="332"/>
      <c r="C39" s="487">
        <v>13</v>
      </c>
      <c r="D39" s="494" t="str">
        <f>設定!L44</f>
        <v>火</v>
      </c>
      <c r="E39" s="306" t="s">
        <v>6</v>
      </c>
      <c r="F39" s="294">
        <v>5</v>
      </c>
      <c r="G39" s="135">
        <v>5</v>
      </c>
      <c r="H39" s="135">
        <v>5</v>
      </c>
      <c r="I39" s="135">
        <v>6</v>
      </c>
      <c r="J39" s="135">
        <v>6</v>
      </c>
      <c r="K39" s="281">
        <v>6</v>
      </c>
      <c r="L39" s="669" t="str">
        <f>AK39</f>
        <v>学習充実月間～23日</v>
      </c>
      <c r="M39" s="670"/>
      <c r="N39" s="670"/>
      <c r="O39" s="670"/>
      <c r="P39" s="670"/>
      <c r="Q39" s="670"/>
      <c r="R39" s="670"/>
      <c r="S39" s="670"/>
      <c r="T39" s="670"/>
      <c r="U39" s="671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1"/>
      <c r="AG39" s="310"/>
      <c r="AH39" s="311"/>
      <c r="AI39" s="71"/>
      <c r="AJ39" s="710">
        <v>13</v>
      </c>
      <c r="AK39" s="136" t="s">
        <v>300</v>
      </c>
    </row>
    <row r="40" spans="1:37" ht="15" customHeight="1" x14ac:dyDescent="0.2">
      <c r="A40" s="332">
        <v>1</v>
      </c>
      <c r="B40" s="332"/>
      <c r="C40" s="487"/>
      <c r="D40" s="494"/>
      <c r="E40" s="330" t="s">
        <v>7</v>
      </c>
      <c r="F40" s="294"/>
      <c r="G40" s="135"/>
      <c r="H40" s="135"/>
      <c r="I40" s="135"/>
      <c r="J40" s="135"/>
      <c r="K40" s="281"/>
      <c r="L40" s="775" t="str">
        <f>AK40</f>
        <v>学級の日【学習充実旬間について】</v>
      </c>
      <c r="M40" s="801"/>
      <c r="N40" s="801"/>
      <c r="O40" s="801"/>
      <c r="P40" s="801"/>
      <c r="Q40" s="801"/>
      <c r="R40" s="801"/>
      <c r="S40" s="801"/>
      <c r="T40" s="801"/>
      <c r="U40" s="777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1"/>
      <c r="AG40" s="595"/>
      <c r="AH40" s="596"/>
      <c r="AI40" s="71"/>
      <c r="AJ40" s="711"/>
      <c r="AK40" s="128" t="s">
        <v>327</v>
      </c>
    </row>
    <row r="41" spans="1:37" ht="15" customHeight="1" x14ac:dyDescent="0.2">
      <c r="A41" s="332"/>
      <c r="B41" s="332"/>
      <c r="C41" s="487"/>
      <c r="D41" s="494"/>
      <c r="E41" s="308" t="s">
        <v>8</v>
      </c>
      <c r="F41" s="294"/>
      <c r="G41" s="135"/>
      <c r="H41" s="135"/>
      <c r="I41" s="135"/>
      <c r="J41" s="135"/>
      <c r="K41" s="281"/>
      <c r="L41" s="778"/>
      <c r="M41" s="779"/>
      <c r="N41" s="779"/>
      <c r="O41" s="779"/>
      <c r="P41" s="779"/>
      <c r="Q41" s="779"/>
      <c r="R41" s="779"/>
      <c r="S41" s="779"/>
      <c r="T41" s="779"/>
      <c r="U41" s="78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1"/>
      <c r="AG41" s="603"/>
      <c r="AH41" s="604"/>
      <c r="AI41" s="71"/>
      <c r="AJ41" s="712"/>
      <c r="AK41" s="312"/>
    </row>
    <row r="42" spans="1:37" ht="15" customHeight="1" x14ac:dyDescent="0.2">
      <c r="A42" s="332"/>
      <c r="B42" s="332"/>
      <c r="C42" s="487">
        <v>14</v>
      </c>
      <c r="D42" s="494" t="str">
        <f>設定!L47</f>
        <v>水</v>
      </c>
      <c r="E42" s="306" t="s">
        <v>6</v>
      </c>
      <c r="F42" s="294">
        <v>5</v>
      </c>
      <c r="G42" s="135">
        <v>5</v>
      </c>
      <c r="H42" s="135">
        <v>5</v>
      </c>
      <c r="I42" s="135">
        <v>5</v>
      </c>
      <c r="J42" s="135">
        <v>5</v>
      </c>
      <c r="K42" s="281">
        <v>5</v>
      </c>
      <c r="L42" s="669" t="str">
        <f>AK42</f>
        <v>委員会活動（６校時）</v>
      </c>
      <c r="M42" s="670"/>
      <c r="N42" s="670"/>
      <c r="O42" s="670"/>
      <c r="P42" s="670"/>
      <c r="Q42" s="670"/>
      <c r="R42" s="670"/>
      <c r="S42" s="670"/>
      <c r="T42" s="670"/>
      <c r="U42" s="671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1"/>
      <c r="AG42" s="310"/>
      <c r="AH42" s="311"/>
      <c r="AI42" s="71"/>
      <c r="AJ42" s="710">
        <v>14</v>
      </c>
      <c r="AK42" s="136" t="s">
        <v>370</v>
      </c>
    </row>
    <row r="43" spans="1:37" ht="15" customHeight="1" x14ac:dyDescent="0.2">
      <c r="A43" s="332">
        <v>1</v>
      </c>
      <c r="B43" s="332"/>
      <c r="C43" s="487"/>
      <c r="D43" s="494"/>
      <c r="E43" s="330" t="s">
        <v>7</v>
      </c>
      <c r="F43" s="294"/>
      <c r="G43" s="135"/>
      <c r="H43" s="135"/>
      <c r="I43" s="135"/>
      <c r="J43" s="135"/>
      <c r="K43" s="281"/>
      <c r="L43" s="775"/>
      <c r="M43" s="801"/>
      <c r="N43" s="801"/>
      <c r="O43" s="801"/>
      <c r="P43" s="801"/>
      <c r="Q43" s="801"/>
      <c r="R43" s="801"/>
      <c r="S43" s="801"/>
      <c r="T43" s="801"/>
      <c r="U43" s="777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1"/>
      <c r="AG43" s="595"/>
      <c r="AH43" s="596"/>
      <c r="AI43" s="71"/>
      <c r="AJ43" s="711"/>
      <c r="AK43" s="128"/>
    </row>
    <row r="44" spans="1:37" ht="15" customHeight="1" x14ac:dyDescent="0.2">
      <c r="A44" s="332"/>
      <c r="B44" s="332"/>
      <c r="C44" s="487"/>
      <c r="D44" s="494"/>
      <c r="E44" s="308" t="s">
        <v>8</v>
      </c>
      <c r="F44" s="294"/>
      <c r="G44" s="135"/>
      <c r="H44" s="135"/>
      <c r="I44" s="135"/>
      <c r="J44" s="135"/>
      <c r="K44" s="281"/>
      <c r="L44" s="778"/>
      <c r="M44" s="779"/>
      <c r="N44" s="779"/>
      <c r="O44" s="779"/>
      <c r="P44" s="779"/>
      <c r="Q44" s="779"/>
      <c r="R44" s="779"/>
      <c r="S44" s="779"/>
      <c r="T44" s="779"/>
      <c r="U44" s="78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1"/>
      <c r="AG44" s="603"/>
      <c r="AH44" s="604"/>
      <c r="AI44" s="71"/>
      <c r="AJ44" s="712"/>
      <c r="AK44" s="312"/>
    </row>
    <row r="45" spans="1:37" ht="15" customHeight="1" x14ac:dyDescent="0.2">
      <c r="A45" s="332"/>
      <c r="B45" s="332"/>
      <c r="C45" s="487">
        <v>15</v>
      </c>
      <c r="D45" s="494" t="str">
        <f>設定!L50</f>
        <v>木</v>
      </c>
      <c r="E45" s="306" t="s">
        <v>6</v>
      </c>
      <c r="F45" s="294">
        <v>5</v>
      </c>
      <c r="G45" s="135">
        <v>6</v>
      </c>
      <c r="H45" s="135">
        <v>6</v>
      </c>
      <c r="I45" s="135">
        <v>6</v>
      </c>
      <c r="J45" s="135">
        <v>6</v>
      </c>
      <c r="K45" s="281">
        <v>6</v>
      </c>
      <c r="L45" s="669" t="str">
        <f>AK45</f>
        <v>読み聞かせ【２・４・６年】　学年朝会【１・３・５年】</v>
      </c>
      <c r="M45" s="670"/>
      <c r="N45" s="670"/>
      <c r="O45" s="670"/>
      <c r="P45" s="670"/>
      <c r="Q45" s="670"/>
      <c r="R45" s="670"/>
      <c r="S45" s="670"/>
      <c r="T45" s="670"/>
      <c r="U45" s="671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1"/>
      <c r="AG45" s="310"/>
      <c r="AH45" s="311"/>
      <c r="AI45" s="71"/>
      <c r="AJ45" s="710">
        <v>15</v>
      </c>
      <c r="AK45" s="136" t="s">
        <v>347</v>
      </c>
    </row>
    <row r="46" spans="1:37" ht="15" customHeight="1" x14ac:dyDescent="0.2">
      <c r="A46" s="332">
        <v>1</v>
      </c>
      <c r="B46" s="332"/>
      <c r="C46" s="487"/>
      <c r="D46" s="494"/>
      <c r="E46" s="330" t="s">
        <v>7</v>
      </c>
      <c r="F46" s="294"/>
      <c r="G46" s="135"/>
      <c r="H46" s="135"/>
      <c r="I46" s="135"/>
      <c r="J46" s="135"/>
      <c r="K46" s="281"/>
      <c r="L46" s="775"/>
      <c r="M46" s="801"/>
      <c r="N46" s="801"/>
      <c r="O46" s="801"/>
      <c r="P46" s="801"/>
      <c r="Q46" s="801"/>
      <c r="R46" s="801"/>
      <c r="S46" s="801"/>
      <c r="T46" s="801"/>
      <c r="U46" s="777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1"/>
      <c r="AG46" s="595"/>
      <c r="AH46" s="596"/>
      <c r="AI46" s="71"/>
      <c r="AJ46" s="711"/>
      <c r="AK46" s="128"/>
    </row>
    <row r="47" spans="1:37" ht="15" customHeight="1" x14ac:dyDescent="0.2">
      <c r="A47" s="332"/>
      <c r="B47" s="332"/>
      <c r="C47" s="487"/>
      <c r="D47" s="494"/>
      <c r="E47" s="308" t="s">
        <v>8</v>
      </c>
      <c r="F47" s="294"/>
      <c r="G47" s="135"/>
      <c r="H47" s="135"/>
      <c r="I47" s="135"/>
      <c r="J47" s="135"/>
      <c r="K47" s="281"/>
      <c r="L47" s="778"/>
      <c r="M47" s="779"/>
      <c r="N47" s="779"/>
      <c r="O47" s="779"/>
      <c r="P47" s="779"/>
      <c r="Q47" s="779"/>
      <c r="R47" s="779"/>
      <c r="S47" s="779"/>
      <c r="T47" s="779"/>
      <c r="U47" s="78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1"/>
      <c r="AG47" s="603"/>
      <c r="AH47" s="604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設定!L53</f>
        <v>金</v>
      </c>
      <c r="E48" s="306" t="s">
        <v>6</v>
      </c>
      <c r="F48" s="294">
        <v>5</v>
      </c>
      <c r="G48" s="135">
        <v>5</v>
      </c>
      <c r="H48" s="135">
        <v>6</v>
      </c>
      <c r="I48" s="135">
        <v>6</v>
      </c>
      <c r="J48" s="135">
        <v>6</v>
      </c>
      <c r="K48" s="281">
        <v>6</v>
      </c>
      <c r="L48" s="669"/>
      <c r="M48" s="670"/>
      <c r="N48" s="670"/>
      <c r="O48" s="670"/>
      <c r="P48" s="670"/>
      <c r="Q48" s="670"/>
      <c r="R48" s="670"/>
      <c r="S48" s="670"/>
      <c r="T48" s="670"/>
      <c r="U48" s="671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/>
    </row>
    <row r="49" spans="1:37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775"/>
      <c r="M49" s="801"/>
      <c r="N49" s="801"/>
      <c r="O49" s="801"/>
      <c r="P49" s="801"/>
      <c r="Q49" s="801"/>
      <c r="R49" s="801"/>
      <c r="S49" s="801"/>
      <c r="T49" s="801"/>
      <c r="U49" s="777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778"/>
      <c r="M50" s="779"/>
      <c r="N50" s="779"/>
      <c r="O50" s="779"/>
      <c r="P50" s="779"/>
      <c r="Q50" s="779"/>
      <c r="R50" s="779"/>
      <c r="S50" s="779"/>
      <c r="T50" s="779"/>
      <c r="U50" s="78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2"/>
      <c r="B51" s="332"/>
      <c r="C51" s="605">
        <v>17</v>
      </c>
      <c r="D51" s="606" t="str">
        <f>設定!L56</f>
        <v>土</v>
      </c>
      <c r="E51" s="398" t="s">
        <v>6</v>
      </c>
      <c r="F51" s="391"/>
      <c r="G51" s="392"/>
      <c r="H51" s="392"/>
      <c r="I51" s="392"/>
      <c r="J51" s="392"/>
      <c r="K51" s="393"/>
      <c r="L51" s="808" t="str">
        <f>AK51</f>
        <v>第３土曜日「おきなわ地域教育の日」</v>
      </c>
      <c r="M51" s="667"/>
      <c r="N51" s="667"/>
      <c r="O51" s="667"/>
      <c r="P51" s="667"/>
      <c r="Q51" s="667"/>
      <c r="R51" s="667"/>
      <c r="S51" s="667"/>
      <c r="T51" s="667"/>
      <c r="U51" s="668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1"/>
      <c r="AG51" s="394"/>
      <c r="AH51" s="399"/>
      <c r="AI51" s="71"/>
      <c r="AJ51" s="710">
        <v>17</v>
      </c>
      <c r="AK51" s="136" t="s">
        <v>430</v>
      </c>
    </row>
    <row r="52" spans="1:37" ht="15" customHeight="1" x14ac:dyDescent="0.2">
      <c r="A52" s="332"/>
      <c r="B52" s="332"/>
      <c r="C52" s="605"/>
      <c r="D52" s="606"/>
      <c r="E52" s="404" t="s">
        <v>7</v>
      </c>
      <c r="F52" s="391"/>
      <c r="G52" s="392"/>
      <c r="H52" s="392"/>
      <c r="I52" s="392"/>
      <c r="J52" s="392"/>
      <c r="K52" s="393"/>
      <c r="L52" s="798"/>
      <c r="M52" s="799"/>
      <c r="N52" s="799"/>
      <c r="O52" s="799"/>
      <c r="P52" s="799"/>
      <c r="Q52" s="799"/>
      <c r="R52" s="799"/>
      <c r="S52" s="799"/>
      <c r="T52" s="799"/>
      <c r="U52" s="800"/>
      <c r="V52" s="610"/>
      <c r="W52" s="610"/>
      <c r="X52" s="610"/>
      <c r="Y52" s="610"/>
      <c r="Z52" s="610"/>
      <c r="AA52" s="610"/>
      <c r="AB52" s="610"/>
      <c r="AC52" s="610"/>
      <c r="AD52" s="610"/>
      <c r="AE52" s="610"/>
      <c r="AF52" s="611"/>
      <c r="AG52" s="615"/>
      <c r="AH52" s="616"/>
      <c r="AI52" s="71"/>
      <c r="AJ52" s="711"/>
      <c r="AK52" s="128"/>
    </row>
    <row r="53" spans="1:37" ht="15" customHeight="1" thickBot="1" x14ac:dyDescent="0.25">
      <c r="A53" s="332"/>
      <c r="B53" s="332"/>
      <c r="C53" s="721"/>
      <c r="D53" s="722"/>
      <c r="E53" s="407" t="s">
        <v>8</v>
      </c>
      <c r="F53" s="408"/>
      <c r="G53" s="409"/>
      <c r="H53" s="409"/>
      <c r="I53" s="409"/>
      <c r="J53" s="409"/>
      <c r="K53" s="410"/>
      <c r="L53" s="866"/>
      <c r="M53" s="867"/>
      <c r="N53" s="867"/>
      <c r="O53" s="867"/>
      <c r="P53" s="867"/>
      <c r="Q53" s="867"/>
      <c r="R53" s="867"/>
      <c r="S53" s="867"/>
      <c r="T53" s="867"/>
      <c r="U53" s="868"/>
      <c r="V53" s="723"/>
      <c r="W53" s="723"/>
      <c r="X53" s="723"/>
      <c r="Y53" s="723"/>
      <c r="Z53" s="723"/>
      <c r="AA53" s="723"/>
      <c r="AB53" s="723"/>
      <c r="AC53" s="723"/>
      <c r="AD53" s="723"/>
      <c r="AE53" s="723"/>
      <c r="AF53" s="724"/>
      <c r="AG53" s="728"/>
      <c r="AH53" s="729"/>
      <c r="AI53" s="71"/>
      <c r="AJ53" s="712"/>
      <c r="AK53" s="312"/>
    </row>
    <row r="54" spans="1:37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124"/>
      <c r="M55" s="125"/>
      <c r="N55" s="124"/>
      <c r="O55" s="124"/>
      <c r="P55" s="124"/>
      <c r="Q55" s="124"/>
      <c r="R55" s="124"/>
      <c r="S55" s="124"/>
      <c r="T55" s="124"/>
      <c r="U55" s="12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1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813" t="s">
        <v>34</v>
      </c>
      <c r="M56" s="814"/>
      <c r="N56" s="814"/>
      <c r="O56" s="814"/>
      <c r="P56" s="814"/>
      <c r="Q56" s="814"/>
      <c r="R56" s="814"/>
      <c r="S56" s="814"/>
      <c r="T56" s="814"/>
      <c r="U56" s="815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2"/>
      <c r="B57" s="332"/>
      <c r="C57" s="730">
        <v>18</v>
      </c>
      <c r="D57" s="731" t="str">
        <f>設定!L59</f>
        <v>日</v>
      </c>
      <c r="E57" s="411" t="s">
        <v>6</v>
      </c>
      <c r="F57" s="401"/>
      <c r="G57" s="402"/>
      <c r="H57" s="402"/>
      <c r="I57" s="402"/>
      <c r="J57" s="402"/>
      <c r="K57" s="403"/>
      <c r="L57" s="793" t="str">
        <f>AK57</f>
        <v>第３日曜日「家庭の日・ファミリー読書」</v>
      </c>
      <c r="M57" s="794"/>
      <c r="N57" s="794"/>
      <c r="O57" s="794"/>
      <c r="P57" s="794"/>
      <c r="Q57" s="794"/>
      <c r="R57" s="794"/>
      <c r="S57" s="794"/>
      <c r="T57" s="794"/>
      <c r="U57" s="795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8"/>
      <c r="AG57" s="412"/>
      <c r="AH57" s="399"/>
      <c r="AI57" s="71"/>
      <c r="AJ57" s="710">
        <v>18</v>
      </c>
      <c r="AK57" s="136" t="s">
        <v>432</v>
      </c>
    </row>
    <row r="58" spans="1:37" ht="15" customHeight="1" x14ac:dyDescent="0.2">
      <c r="A58" s="332"/>
      <c r="B58" s="332"/>
      <c r="C58" s="658"/>
      <c r="D58" s="732"/>
      <c r="E58" s="396" t="s">
        <v>7</v>
      </c>
      <c r="F58" s="391"/>
      <c r="G58" s="392"/>
      <c r="H58" s="392"/>
      <c r="I58" s="392"/>
      <c r="J58" s="392"/>
      <c r="K58" s="393"/>
      <c r="L58" s="798"/>
      <c r="M58" s="819"/>
      <c r="N58" s="819"/>
      <c r="O58" s="819"/>
      <c r="P58" s="819"/>
      <c r="Q58" s="819"/>
      <c r="R58" s="819"/>
      <c r="S58" s="819"/>
      <c r="T58" s="819"/>
      <c r="U58" s="80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1"/>
      <c r="AG58" s="615"/>
      <c r="AH58" s="616"/>
      <c r="AI58" s="71"/>
      <c r="AJ58" s="711"/>
      <c r="AK58" s="128"/>
    </row>
    <row r="59" spans="1:37" ht="15" customHeight="1" x14ac:dyDescent="0.2">
      <c r="A59" s="332"/>
      <c r="B59" s="332"/>
      <c r="C59" s="659"/>
      <c r="D59" s="733"/>
      <c r="E59" s="397" t="s">
        <v>8</v>
      </c>
      <c r="F59" s="391"/>
      <c r="G59" s="392"/>
      <c r="H59" s="392"/>
      <c r="I59" s="392"/>
      <c r="J59" s="392"/>
      <c r="K59" s="393"/>
      <c r="L59" s="802"/>
      <c r="M59" s="803"/>
      <c r="N59" s="803"/>
      <c r="O59" s="803"/>
      <c r="P59" s="803"/>
      <c r="Q59" s="803"/>
      <c r="R59" s="803"/>
      <c r="S59" s="803"/>
      <c r="T59" s="803"/>
      <c r="U59" s="804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1"/>
      <c r="AG59" s="620"/>
      <c r="AH59" s="621"/>
      <c r="AI59" s="71"/>
      <c r="AJ59" s="712"/>
      <c r="AK59" s="312"/>
    </row>
    <row r="60" spans="1:37" ht="15" customHeight="1" x14ac:dyDescent="0.2">
      <c r="A60" s="332"/>
      <c r="B60" s="332"/>
      <c r="C60" s="663">
        <v>19</v>
      </c>
      <c r="D60" s="739" t="str">
        <f>設定!L62</f>
        <v>月</v>
      </c>
      <c r="E60" s="326" t="s">
        <v>6</v>
      </c>
      <c r="F60" s="294">
        <v>5</v>
      </c>
      <c r="G60" s="135">
        <v>5</v>
      </c>
      <c r="H60" s="135">
        <v>6</v>
      </c>
      <c r="I60" s="135">
        <v>6</v>
      </c>
      <c r="J60" s="135">
        <v>6</v>
      </c>
      <c r="K60" s="281">
        <v>6</v>
      </c>
      <c r="L60" s="669"/>
      <c r="M60" s="670"/>
      <c r="N60" s="670"/>
      <c r="O60" s="670"/>
      <c r="P60" s="670"/>
      <c r="Q60" s="670"/>
      <c r="R60" s="670"/>
      <c r="S60" s="670"/>
      <c r="T60" s="670"/>
      <c r="U60" s="671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/>
    </row>
    <row r="61" spans="1:37" ht="15" customHeight="1" x14ac:dyDescent="0.2">
      <c r="A61" s="332">
        <v>1</v>
      </c>
      <c r="B61" s="332"/>
      <c r="C61" s="650"/>
      <c r="D61" s="739"/>
      <c r="E61" s="324" t="s">
        <v>7</v>
      </c>
      <c r="F61" s="294"/>
      <c r="G61" s="135"/>
      <c r="H61" s="135"/>
      <c r="I61" s="135"/>
      <c r="J61" s="135"/>
      <c r="K61" s="281"/>
      <c r="L61" s="775"/>
      <c r="M61" s="776"/>
      <c r="N61" s="776"/>
      <c r="O61" s="776"/>
      <c r="P61" s="776"/>
      <c r="Q61" s="776"/>
      <c r="R61" s="776"/>
      <c r="S61" s="776"/>
      <c r="T61" s="776"/>
      <c r="U61" s="777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/>
    </row>
    <row r="62" spans="1:37" ht="15" customHeight="1" x14ac:dyDescent="0.2">
      <c r="A62" s="332"/>
      <c r="B62" s="332"/>
      <c r="C62" s="651"/>
      <c r="D62" s="629"/>
      <c r="E62" s="325" t="s">
        <v>8</v>
      </c>
      <c r="F62" s="294"/>
      <c r="G62" s="135"/>
      <c r="H62" s="135"/>
      <c r="I62" s="135"/>
      <c r="J62" s="135"/>
      <c r="K62" s="281"/>
      <c r="L62" s="778"/>
      <c r="M62" s="779"/>
      <c r="N62" s="779"/>
      <c r="O62" s="779"/>
      <c r="P62" s="779"/>
      <c r="Q62" s="779"/>
      <c r="R62" s="779"/>
      <c r="S62" s="779"/>
      <c r="T62" s="779"/>
      <c r="U62" s="78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/>
    </row>
    <row r="63" spans="1:37" ht="15" customHeight="1" x14ac:dyDescent="0.2">
      <c r="A63" s="332"/>
      <c r="B63" s="332"/>
      <c r="C63" s="663">
        <v>20</v>
      </c>
      <c r="D63" s="739" t="str">
        <f>設定!L65</f>
        <v>火</v>
      </c>
      <c r="E63" s="326" t="s">
        <v>6</v>
      </c>
      <c r="F63" s="294">
        <v>5</v>
      </c>
      <c r="G63" s="135">
        <v>5</v>
      </c>
      <c r="H63" s="135">
        <v>5</v>
      </c>
      <c r="I63" s="135">
        <v>6</v>
      </c>
      <c r="J63" s="135">
        <v>6</v>
      </c>
      <c r="K63" s="281">
        <v>6</v>
      </c>
      <c r="L63" s="669" t="str">
        <f>AK63</f>
        <v>授業参観日【平日③】</v>
      </c>
      <c r="M63" s="670"/>
      <c r="N63" s="670"/>
      <c r="O63" s="670"/>
      <c r="P63" s="670"/>
      <c r="Q63" s="670"/>
      <c r="R63" s="670"/>
      <c r="S63" s="670"/>
      <c r="T63" s="670"/>
      <c r="U63" s="671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1"/>
      <c r="AG63" s="310"/>
      <c r="AH63" s="327"/>
      <c r="AI63" s="71"/>
      <c r="AJ63" s="710">
        <v>20</v>
      </c>
      <c r="AK63" s="136" t="s">
        <v>232</v>
      </c>
    </row>
    <row r="64" spans="1:37" ht="15" customHeight="1" x14ac:dyDescent="0.2">
      <c r="A64" s="332">
        <v>1</v>
      </c>
      <c r="B64" s="332"/>
      <c r="C64" s="650"/>
      <c r="D64" s="739"/>
      <c r="E64" s="324" t="s">
        <v>7</v>
      </c>
      <c r="F64" s="294"/>
      <c r="G64" s="135"/>
      <c r="H64" s="135"/>
      <c r="I64" s="135"/>
      <c r="J64" s="135"/>
      <c r="K64" s="281"/>
      <c r="L64" s="775" t="str">
        <f>AK64</f>
        <v>学級の日【給食週間について　給食】</v>
      </c>
      <c r="M64" s="776"/>
      <c r="N64" s="776"/>
      <c r="O64" s="776"/>
      <c r="P64" s="776"/>
      <c r="Q64" s="776"/>
      <c r="R64" s="776"/>
      <c r="S64" s="776"/>
      <c r="T64" s="776"/>
      <c r="U64" s="777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1"/>
      <c r="AG64" s="595"/>
      <c r="AH64" s="596"/>
      <c r="AI64" s="71"/>
      <c r="AJ64" s="711"/>
      <c r="AK64" s="128" t="s">
        <v>419</v>
      </c>
    </row>
    <row r="65" spans="1:37" ht="15" customHeight="1" x14ac:dyDescent="0.2">
      <c r="A65" s="332"/>
      <c r="B65" s="332"/>
      <c r="C65" s="651"/>
      <c r="D65" s="629"/>
      <c r="E65" s="325" t="s">
        <v>8</v>
      </c>
      <c r="F65" s="294"/>
      <c r="G65" s="135"/>
      <c r="H65" s="135"/>
      <c r="I65" s="135"/>
      <c r="J65" s="135"/>
      <c r="K65" s="281"/>
      <c r="L65" s="778"/>
      <c r="M65" s="779"/>
      <c r="N65" s="779"/>
      <c r="O65" s="779"/>
      <c r="P65" s="779"/>
      <c r="Q65" s="779"/>
      <c r="R65" s="779"/>
      <c r="S65" s="779"/>
      <c r="T65" s="779"/>
      <c r="U65" s="78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1"/>
      <c r="AG65" s="603"/>
      <c r="AH65" s="604"/>
      <c r="AI65" s="71"/>
      <c r="AJ65" s="712"/>
      <c r="AK65" s="312"/>
    </row>
    <row r="66" spans="1:37" ht="15" customHeight="1" x14ac:dyDescent="0.2">
      <c r="A66" s="332"/>
      <c r="B66" s="332"/>
      <c r="C66" s="663">
        <v>21</v>
      </c>
      <c r="D66" s="739" t="str">
        <f>設定!L68</f>
        <v>水</v>
      </c>
      <c r="E66" s="326" t="s">
        <v>6</v>
      </c>
      <c r="F66" s="294">
        <v>5</v>
      </c>
      <c r="G66" s="135">
        <v>5</v>
      </c>
      <c r="H66" s="135">
        <v>5</v>
      </c>
      <c r="I66" s="135">
        <v>5</v>
      </c>
      <c r="J66" s="135">
        <v>5</v>
      </c>
      <c r="K66" s="281">
        <v>5</v>
      </c>
      <c r="L66" s="669" t="str">
        <f>AK66</f>
        <v>職員会議</v>
      </c>
      <c r="M66" s="670"/>
      <c r="N66" s="670"/>
      <c r="O66" s="670"/>
      <c r="P66" s="670"/>
      <c r="Q66" s="670"/>
      <c r="R66" s="670"/>
      <c r="S66" s="670"/>
      <c r="T66" s="670"/>
      <c r="U66" s="671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1"/>
      <c r="AG66" s="310"/>
      <c r="AH66" s="327"/>
      <c r="AI66" s="71"/>
      <c r="AJ66" s="710">
        <v>21</v>
      </c>
      <c r="AK66" s="136" t="s">
        <v>226</v>
      </c>
    </row>
    <row r="67" spans="1:37" ht="15" customHeight="1" x14ac:dyDescent="0.2">
      <c r="A67" s="332">
        <v>1</v>
      </c>
      <c r="B67" s="332"/>
      <c r="C67" s="650"/>
      <c r="D67" s="739"/>
      <c r="E67" s="324" t="s">
        <v>7</v>
      </c>
      <c r="F67" s="294"/>
      <c r="G67" s="135"/>
      <c r="H67" s="135"/>
      <c r="I67" s="135"/>
      <c r="J67" s="135"/>
      <c r="K67" s="281"/>
      <c r="L67" s="775"/>
      <c r="M67" s="776"/>
      <c r="N67" s="776"/>
      <c r="O67" s="776"/>
      <c r="P67" s="776"/>
      <c r="Q67" s="776"/>
      <c r="R67" s="776"/>
      <c r="S67" s="776"/>
      <c r="T67" s="776"/>
      <c r="U67" s="777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1"/>
      <c r="AG67" s="595"/>
      <c r="AH67" s="596"/>
      <c r="AI67" s="71"/>
      <c r="AJ67" s="711"/>
      <c r="AK67" s="128"/>
    </row>
    <row r="68" spans="1:37" ht="15" customHeight="1" x14ac:dyDescent="0.2">
      <c r="A68" s="332"/>
      <c r="B68" s="332"/>
      <c r="C68" s="651"/>
      <c r="D68" s="629"/>
      <c r="E68" s="325" t="s">
        <v>8</v>
      </c>
      <c r="F68" s="294"/>
      <c r="G68" s="135"/>
      <c r="H68" s="135"/>
      <c r="I68" s="135"/>
      <c r="J68" s="135"/>
      <c r="K68" s="281"/>
      <c r="L68" s="778"/>
      <c r="M68" s="779"/>
      <c r="N68" s="779"/>
      <c r="O68" s="779"/>
      <c r="P68" s="779"/>
      <c r="Q68" s="779"/>
      <c r="R68" s="779"/>
      <c r="S68" s="779"/>
      <c r="T68" s="779"/>
      <c r="U68" s="78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1"/>
      <c r="AG68" s="603"/>
      <c r="AH68" s="604"/>
      <c r="AI68" s="71"/>
      <c r="AJ68" s="712"/>
      <c r="AK68" s="312"/>
    </row>
    <row r="69" spans="1:37" ht="15" customHeight="1" x14ac:dyDescent="0.2">
      <c r="A69" s="332"/>
      <c r="B69" s="332"/>
      <c r="C69" s="663">
        <v>22</v>
      </c>
      <c r="D69" s="739" t="str">
        <f>設定!L71</f>
        <v>木</v>
      </c>
      <c r="E69" s="326" t="s">
        <v>6</v>
      </c>
      <c r="F69" s="294">
        <v>5</v>
      </c>
      <c r="G69" s="135">
        <v>6</v>
      </c>
      <c r="H69" s="135">
        <v>6</v>
      </c>
      <c r="I69" s="135">
        <v>6</v>
      </c>
      <c r="J69" s="135">
        <v>6</v>
      </c>
      <c r="K69" s="281">
        <v>6</v>
      </c>
      <c r="L69" s="669" t="str">
        <f>AK69</f>
        <v>読み聞かせ【１・３・５年】　学年朝会【２・４・6年】</v>
      </c>
      <c r="M69" s="670"/>
      <c r="N69" s="670"/>
      <c r="O69" s="670"/>
      <c r="P69" s="670"/>
      <c r="Q69" s="670"/>
      <c r="R69" s="670"/>
      <c r="S69" s="670"/>
      <c r="T69" s="670"/>
      <c r="U69" s="671"/>
      <c r="V69" s="590" t="s">
        <v>468</v>
      </c>
      <c r="W69" s="590"/>
      <c r="X69" s="590"/>
      <c r="Y69" s="590"/>
      <c r="Z69" s="590"/>
      <c r="AA69" s="590"/>
      <c r="AB69" s="590"/>
      <c r="AC69" s="590"/>
      <c r="AD69" s="590"/>
      <c r="AE69" s="590"/>
      <c r="AF69" s="591"/>
      <c r="AG69" s="310"/>
      <c r="AH69" s="327"/>
      <c r="AI69" s="71"/>
      <c r="AJ69" s="710">
        <v>22</v>
      </c>
      <c r="AK69" s="136" t="s">
        <v>343</v>
      </c>
    </row>
    <row r="70" spans="1:37" ht="15" customHeight="1" x14ac:dyDescent="0.2">
      <c r="A70" s="332">
        <v>1</v>
      </c>
      <c r="B70" s="332"/>
      <c r="C70" s="650"/>
      <c r="D70" s="739"/>
      <c r="E70" s="324" t="s">
        <v>7</v>
      </c>
      <c r="F70" s="294"/>
      <c r="G70" s="135"/>
      <c r="H70" s="135"/>
      <c r="I70" s="135"/>
      <c r="J70" s="135"/>
      <c r="K70" s="281"/>
      <c r="L70" s="775"/>
      <c r="M70" s="776"/>
      <c r="N70" s="776"/>
      <c r="O70" s="776"/>
      <c r="P70" s="776"/>
      <c r="Q70" s="776"/>
      <c r="R70" s="776"/>
      <c r="S70" s="776"/>
      <c r="T70" s="776"/>
      <c r="U70" s="777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1"/>
      <c r="AG70" s="595"/>
      <c r="AH70" s="596"/>
      <c r="AI70" s="71"/>
      <c r="AJ70" s="711"/>
      <c r="AK70" s="128"/>
    </row>
    <row r="71" spans="1:37" ht="15" customHeight="1" x14ac:dyDescent="0.2">
      <c r="A71" s="332"/>
      <c r="B71" s="332"/>
      <c r="C71" s="651"/>
      <c r="D71" s="629"/>
      <c r="E71" s="325" t="s">
        <v>8</v>
      </c>
      <c r="F71" s="294"/>
      <c r="G71" s="135"/>
      <c r="H71" s="135"/>
      <c r="I71" s="135"/>
      <c r="J71" s="135"/>
      <c r="K71" s="281"/>
      <c r="L71" s="778"/>
      <c r="M71" s="779"/>
      <c r="N71" s="779"/>
      <c r="O71" s="779"/>
      <c r="P71" s="779"/>
      <c r="Q71" s="779"/>
      <c r="R71" s="779"/>
      <c r="S71" s="779"/>
      <c r="T71" s="779"/>
      <c r="U71" s="78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1"/>
      <c r="AG71" s="603"/>
      <c r="AH71" s="604"/>
      <c r="AI71" s="71"/>
      <c r="AJ71" s="712"/>
      <c r="AK71" s="312"/>
    </row>
    <row r="72" spans="1:37" ht="15" customHeight="1" x14ac:dyDescent="0.2">
      <c r="A72" s="332"/>
      <c r="B72" s="332"/>
      <c r="C72" s="663">
        <v>23</v>
      </c>
      <c r="D72" s="739" t="str">
        <f>設定!L74</f>
        <v>金</v>
      </c>
      <c r="E72" s="326" t="s">
        <v>6</v>
      </c>
      <c r="F72" s="294">
        <v>5</v>
      </c>
      <c r="G72" s="135">
        <v>5</v>
      </c>
      <c r="H72" s="135">
        <v>6</v>
      </c>
      <c r="I72" s="135">
        <v>6</v>
      </c>
      <c r="J72" s="135">
        <v>6</v>
      </c>
      <c r="K72" s="281">
        <v>6</v>
      </c>
      <c r="L72" s="669"/>
      <c r="M72" s="670"/>
      <c r="N72" s="670"/>
      <c r="O72" s="670"/>
      <c r="P72" s="670"/>
      <c r="Q72" s="670"/>
      <c r="R72" s="670"/>
      <c r="S72" s="670"/>
      <c r="T72" s="670"/>
      <c r="U72" s="671"/>
      <c r="V72" s="590" t="s">
        <v>467</v>
      </c>
      <c r="W72" s="590"/>
      <c r="X72" s="590"/>
      <c r="Y72" s="590"/>
      <c r="Z72" s="590"/>
      <c r="AA72" s="590"/>
      <c r="AB72" s="590"/>
      <c r="AC72" s="590"/>
      <c r="AD72" s="590"/>
      <c r="AE72" s="590"/>
      <c r="AF72" s="591"/>
      <c r="AG72" s="310"/>
      <c r="AH72" s="327"/>
      <c r="AI72" s="71"/>
      <c r="AJ72" s="710">
        <v>23</v>
      </c>
      <c r="AK72" s="136"/>
    </row>
    <row r="73" spans="1:37" ht="15" customHeight="1" x14ac:dyDescent="0.2">
      <c r="A73" s="332">
        <v>1</v>
      </c>
      <c r="B73" s="332"/>
      <c r="C73" s="650"/>
      <c r="D73" s="739"/>
      <c r="E73" s="324" t="s">
        <v>7</v>
      </c>
      <c r="F73" s="294"/>
      <c r="G73" s="135"/>
      <c r="H73" s="135"/>
      <c r="I73" s="135"/>
      <c r="J73" s="135"/>
      <c r="K73" s="281"/>
      <c r="L73" s="775"/>
      <c r="M73" s="776"/>
      <c r="N73" s="776"/>
      <c r="O73" s="776"/>
      <c r="P73" s="776"/>
      <c r="Q73" s="776"/>
      <c r="R73" s="776"/>
      <c r="S73" s="776"/>
      <c r="T73" s="776"/>
      <c r="U73" s="777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1"/>
      <c r="AG73" s="595"/>
      <c r="AH73" s="596"/>
      <c r="AI73" s="71"/>
      <c r="AJ73" s="711"/>
      <c r="AK73" s="128"/>
    </row>
    <row r="74" spans="1:37" ht="15" customHeight="1" x14ac:dyDescent="0.2">
      <c r="A74" s="332"/>
      <c r="B74" s="332"/>
      <c r="C74" s="651"/>
      <c r="D74" s="629"/>
      <c r="E74" s="325" t="s">
        <v>8</v>
      </c>
      <c r="F74" s="294"/>
      <c r="G74" s="135"/>
      <c r="H74" s="135"/>
      <c r="I74" s="135"/>
      <c r="J74" s="135"/>
      <c r="K74" s="281"/>
      <c r="L74" s="778"/>
      <c r="M74" s="779"/>
      <c r="N74" s="779"/>
      <c r="O74" s="779"/>
      <c r="P74" s="779"/>
      <c r="Q74" s="779"/>
      <c r="R74" s="779"/>
      <c r="S74" s="779"/>
      <c r="T74" s="779"/>
      <c r="U74" s="780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1"/>
      <c r="AG74" s="603"/>
      <c r="AH74" s="604"/>
      <c r="AI74" s="71"/>
      <c r="AJ74" s="712"/>
      <c r="AK74" s="312"/>
    </row>
    <row r="75" spans="1:37" ht="15" customHeight="1" x14ac:dyDescent="0.2">
      <c r="A75" s="332"/>
      <c r="B75" s="332"/>
      <c r="C75" s="657">
        <v>24</v>
      </c>
      <c r="D75" s="732" t="str">
        <f>設定!L77</f>
        <v>土</v>
      </c>
      <c r="E75" s="390" t="s">
        <v>6</v>
      </c>
      <c r="F75" s="391"/>
      <c r="G75" s="392"/>
      <c r="H75" s="392"/>
      <c r="I75" s="392"/>
      <c r="J75" s="392"/>
      <c r="K75" s="393"/>
      <c r="L75" s="808"/>
      <c r="M75" s="667"/>
      <c r="N75" s="667"/>
      <c r="O75" s="667"/>
      <c r="P75" s="667"/>
      <c r="Q75" s="667"/>
      <c r="R75" s="667"/>
      <c r="S75" s="667"/>
      <c r="T75" s="667"/>
      <c r="U75" s="668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1"/>
      <c r="AG75" s="394"/>
      <c r="AH75" s="395"/>
      <c r="AI75" s="71"/>
      <c r="AJ75" s="710">
        <v>24</v>
      </c>
      <c r="AK75" s="136"/>
    </row>
    <row r="76" spans="1:37" ht="15" customHeight="1" x14ac:dyDescent="0.2">
      <c r="A76" s="332"/>
      <c r="B76" s="332"/>
      <c r="C76" s="658"/>
      <c r="D76" s="732"/>
      <c r="E76" s="396" t="s">
        <v>7</v>
      </c>
      <c r="F76" s="391"/>
      <c r="G76" s="392"/>
      <c r="H76" s="392"/>
      <c r="I76" s="392"/>
      <c r="J76" s="392"/>
      <c r="K76" s="393"/>
      <c r="L76" s="798"/>
      <c r="M76" s="819"/>
      <c r="N76" s="819"/>
      <c r="O76" s="819"/>
      <c r="P76" s="819"/>
      <c r="Q76" s="819"/>
      <c r="R76" s="819"/>
      <c r="S76" s="819"/>
      <c r="T76" s="819"/>
      <c r="U76" s="80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1"/>
      <c r="AG76" s="615"/>
      <c r="AH76" s="616"/>
      <c r="AI76" s="71"/>
      <c r="AJ76" s="711"/>
      <c r="AK76" s="128"/>
    </row>
    <row r="77" spans="1:37" ht="15" customHeight="1" x14ac:dyDescent="0.2">
      <c r="A77" s="332"/>
      <c r="B77" s="332"/>
      <c r="C77" s="659"/>
      <c r="D77" s="733"/>
      <c r="E77" s="397" t="s">
        <v>8</v>
      </c>
      <c r="F77" s="391"/>
      <c r="G77" s="392"/>
      <c r="H77" s="392"/>
      <c r="I77" s="392"/>
      <c r="J77" s="392"/>
      <c r="K77" s="393"/>
      <c r="L77" s="802"/>
      <c r="M77" s="803"/>
      <c r="N77" s="803"/>
      <c r="O77" s="803"/>
      <c r="P77" s="803"/>
      <c r="Q77" s="803"/>
      <c r="R77" s="803"/>
      <c r="S77" s="803"/>
      <c r="T77" s="803"/>
      <c r="U77" s="804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1"/>
      <c r="AG77" s="620"/>
      <c r="AH77" s="621"/>
      <c r="AI77" s="71"/>
      <c r="AJ77" s="712"/>
      <c r="AK77" s="312"/>
    </row>
    <row r="78" spans="1:37" ht="15" customHeight="1" x14ac:dyDescent="0.2">
      <c r="A78" s="332"/>
      <c r="B78" s="332"/>
      <c r="C78" s="657">
        <v>25</v>
      </c>
      <c r="D78" s="732" t="str">
        <f>設定!L80</f>
        <v>日</v>
      </c>
      <c r="E78" s="390" t="s">
        <v>6</v>
      </c>
      <c r="F78" s="391"/>
      <c r="G78" s="392"/>
      <c r="H78" s="392"/>
      <c r="I78" s="392"/>
      <c r="J78" s="392"/>
      <c r="K78" s="393"/>
      <c r="L78" s="808"/>
      <c r="M78" s="667"/>
      <c r="N78" s="667"/>
      <c r="O78" s="667"/>
      <c r="P78" s="667"/>
      <c r="Q78" s="667"/>
      <c r="R78" s="667"/>
      <c r="S78" s="667"/>
      <c r="T78" s="667"/>
      <c r="U78" s="668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1"/>
      <c r="AG78" s="394"/>
      <c r="AH78" s="395"/>
      <c r="AI78" s="71"/>
      <c r="AJ78" s="710">
        <v>25</v>
      </c>
      <c r="AK78" s="136"/>
    </row>
    <row r="79" spans="1:37" ht="15" customHeight="1" x14ac:dyDescent="0.2">
      <c r="A79" s="332"/>
      <c r="B79" s="332"/>
      <c r="C79" s="658"/>
      <c r="D79" s="732"/>
      <c r="E79" s="396" t="s">
        <v>7</v>
      </c>
      <c r="F79" s="391"/>
      <c r="G79" s="392"/>
      <c r="H79" s="392"/>
      <c r="I79" s="392"/>
      <c r="J79" s="392"/>
      <c r="K79" s="393"/>
      <c r="L79" s="798"/>
      <c r="M79" s="819"/>
      <c r="N79" s="819"/>
      <c r="O79" s="819"/>
      <c r="P79" s="819"/>
      <c r="Q79" s="819"/>
      <c r="R79" s="819"/>
      <c r="S79" s="819"/>
      <c r="T79" s="819"/>
      <c r="U79" s="80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1"/>
      <c r="AG79" s="615"/>
      <c r="AH79" s="616"/>
      <c r="AI79" s="71"/>
      <c r="AJ79" s="711"/>
      <c r="AK79" s="128"/>
    </row>
    <row r="80" spans="1:37" ht="15" customHeight="1" x14ac:dyDescent="0.2">
      <c r="A80" s="332"/>
      <c r="B80" s="332"/>
      <c r="C80" s="659"/>
      <c r="D80" s="733"/>
      <c r="E80" s="397" t="s">
        <v>8</v>
      </c>
      <c r="F80" s="391"/>
      <c r="G80" s="392"/>
      <c r="H80" s="392"/>
      <c r="I80" s="392"/>
      <c r="J80" s="392"/>
      <c r="K80" s="393"/>
      <c r="L80" s="802"/>
      <c r="M80" s="803"/>
      <c r="N80" s="803"/>
      <c r="O80" s="803"/>
      <c r="P80" s="803"/>
      <c r="Q80" s="803"/>
      <c r="R80" s="803"/>
      <c r="S80" s="803"/>
      <c r="T80" s="803"/>
      <c r="U80" s="804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1"/>
      <c r="AG80" s="620"/>
      <c r="AH80" s="621"/>
      <c r="AI80" s="71"/>
      <c r="AJ80" s="712"/>
      <c r="AK80" s="312"/>
    </row>
    <row r="81" spans="1:37" ht="15" customHeight="1" x14ac:dyDescent="0.2">
      <c r="A81" s="332"/>
      <c r="B81" s="332"/>
      <c r="C81" s="663">
        <v>26</v>
      </c>
      <c r="D81" s="739" t="str">
        <f>設定!L83</f>
        <v>月</v>
      </c>
      <c r="E81" s="326" t="s">
        <v>6</v>
      </c>
      <c r="F81" s="294">
        <v>5</v>
      </c>
      <c r="G81" s="135">
        <v>5</v>
      </c>
      <c r="H81" s="135">
        <v>6</v>
      </c>
      <c r="I81" s="135">
        <v>6</v>
      </c>
      <c r="J81" s="135">
        <v>6</v>
      </c>
      <c r="K81" s="281">
        <v>6</v>
      </c>
      <c r="L81" s="669"/>
      <c r="M81" s="670"/>
      <c r="N81" s="670"/>
      <c r="O81" s="670"/>
      <c r="P81" s="670"/>
      <c r="Q81" s="670"/>
      <c r="R81" s="670"/>
      <c r="S81" s="670"/>
      <c r="T81" s="670"/>
      <c r="U81" s="671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/>
    </row>
    <row r="82" spans="1:37" ht="15" customHeight="1" x14ac:dyDescent="0.2">
      <c r="A82" s="332">
        <v>1</v>
      </c>
      <c r="B82" s="332"/>
      <c r="C82" s="650"/>
      <c r="D82" s="739"/>
      <c r="E82" s="324" t="s">
        <v>7</v>
      </c>
      <c r="F82" s="294"/>
      <c r="G82" s="135"/>
      <c r="H82" s="135"/>
      <c r="I82" s="135"/>
      <c r="J82" s="135"/>
      <c r="K82" s="281"/>
      <c r="L82" s="775" t="str">
        <f>AK82</f>
        <v>小中連携の日②</v>
      </c>
      <c r="M82" s="776"/>
      <c r="N82" s="776"/>
      <c r="O82" s="776"/>
      <c r="P82" s="776"/>
      <c r="Q82" s="776"/>
      <c r="R82" s="776"/>
      <c r="S82" s="776"/>
      <c r="T82" s="776"/>
      <c r="U82" s="777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 t="s">
        <v>240</v>
      </c>
    </row>
    <row r="83" spans="1:37" ht="15" customHeight="1" x14ac:dyDescent="0.2">
      <c r="A83" s="332"/>
      <c r="B83" s="332"/>
      <c r="C83" s="651"/>
      <c r="D83" s="629"/>
      <c r="E83" s="325" t="s">
        <v>8</v>
      </c>
      <c r="F83" s="294"/>
      <c r="G83" s="135"/>
      <c r="H83" s="135"/>
      <c r="I83" s="135"/>
      <c r="J83" s="135"/>
      <c r="K83" s="281"/>
      <c r="L83" s="778"/>
      <c r="M83" s="779"/>
      <c r="N83" s="779"/>
      <c r="O83" s="779"/>
      <c r="P83" s="779"/>
      <c r="Q83" s="779"/>
      <c r="R83" s="779"/>
      <c r="S83" s="779"/>
      <c r="T83" s="779"/>
      <c r="U83" s="78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</row>
    <row r="84" spans="1:37" ht="15" customHeight="1" x14ac:dyDescent="0.2">
      <c r="A84" s="332"/>
      <c r="B84" s="332"/>
      <c r="C84" s="663">
        <v>27</v>
      </c>
      <c r="D84" s="739" t="str">
        <f>設定!L86</f>
        <v>火</v>
      </c>
      <c r="E84" s="326" t="s">
        <v>6</v>
      </c>
      <c r="F84" s="294">
        <v>5</v>
      </c>
      <c r="G84" s="135">
        <v>5</v>
      </c>
      <c r="H84" s="135">
        <v>5</v>
      </c>
      <c r="I84" s="135">
        <v>6</v>
      </c>
      <c r="J84" s="135">
        <v>6</v>
      </c>
      <c r="K84" s="281">
        <v>6</v>
      </c>
      <c r="L84" s="669" t="str">
        <f>AK84</f>
        <v>学級の日【あんしんアンケート】</v>
      </c>
      <c r="M84" s="670"/>
      <c r="N84" s="670"/>
      <c r="O84" s="670"/>
      <c r="P84" s="670"/>
      <c r="Q84" s="670"/>
      <c r="R84" s="670"/>
      <c r="S84" s="670"/>
      <c r="T84" s="670"/>
      <c r="U84" s="671"/>
      <c r="V84" s="590" t="s">
        <v>387</v>
      </c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 t="s">
        <v>284</v>
      </c>
    </row>
    <row r="85" spans="1:37" ht="15" customHeight="1" x14ac:dyDescent="0.2">
      <c r="A85" s="332">
        <v>1</v>
      </c>
      <c r="B85" s="332"/>
      <c r="C85" s="650"/>
      <c r="D85" s="739"/>
      <c r="E85" s="324" t="s">
        <v>7</v>
      </c>
      <c r="F85" s="294"/>
      <c r="G85" s="135"/>
      <c r="H85" s="135"/>
      <c r="I85" s="135"/>
      <c r="J85" s="135"/>
      <c r="K85" s="281"/>
      <c r="L85" s="775"/>
      <c r="M85" s="776"/>
      <c r="N85" s="776"/>
      <c r="O85" s="776"/>
      <c r="P85" s="776"/>
      <c r="Q85" s="776"/>
      <c r="R85" s="776"/>
      <c r="S85" s="776"/>
      <c r="T85" s="776"/>
      <c r="U85" s="777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/>
    </row>
    <row r="86" spans="1:37" ht="15" customHeight="1" x14ac:dyDescent="0.2">
      <c r="A86" s="332"/>
      <c r="B86" s="332"/>
      <c r="C86" s="651"/>
      <c r="D86" s="629"/>
      <c r="E86" s="325" t="s">
        <v>8</v>
      </c>
      <c r="F86" s="294"/>
      <c r="G86" s="135"/>
      <c r="H86" s="135"/>
      <c r="I86" s="135"/>
      <c r="J86" s="135"/>
      <c r="K86" s="281"/>
      <c r="L86" s="778"/>
      <c r="M86" s="779"/>
      <c r="N86" s="779"/>
      <c r="O86" s="779"/>
      <c r="P86" s="779"/>
      <c r="Q86" s="779"/>
      <c r="R86" s="779"/>
      <c r="S86" s="779"/>
      <c r="T86" s="779"/>
      <c r="U86" s="78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2"/>
      <c r="B87" s="332"/>
      <c r="C87" s="663">
        <v>28</v>
      </c>
      <c r="D87" s="739" t="str">
        <f>設定!L89</f>
        <v>水</v>
      </c>
      <c r="E87" s="326" t="s">
        <v>6</v>
      </c>
      <c r="F87" s="294">
        <v>5</v>
      </c>
      <c r="G87" s="135">
        <v>5</v>
      </c>
      <c r="H87" s="135">
        <v>5</v>
      </c>
      <c r="I87" s="135">
        <v>5</v>
      </c>
      <c r="J87" s="135">
        <v>5</v>
      </c>
      <c r="K87" s="281">
        <v>5</v>
      </c>
      <c r="L87" s="669" t="str">
        <f>AK87</f>
        <v>校内研報告会</v>
      </c>
      <c r="M87" s="670"/>
      <c r="N87" s="670"/>
      <c r="O87" s="670"/>
      <c r="P87" s="670"/>
      <c r="Q87" s="670"/>
      <c r="R87" s="670"/>
      <c r="S87" s="670"/>
      <c r="T87" s="670"/>
      <c r="U87" s="671"/>
      <c r="V87" s="590" t="s">
        <v>465</v>
      </c>
      <c r="W87" s="590"/>
      <c r="X87" s="590"/>
      <c r="Y87" s="590"/>
      <c r="Z87" s="590"/>
      <c r="AA87" s="590"/>
      <c r="AB87" s="590"/>
      <c r="AC87" s="590"/>
      <c r="AD87" s="590"/>
      <c r="AE87" s="590"/>
      <c r="AF87" s="591"/>
      <c r="AG87" s="310"/>
      <c r="AH87" s="327"/>
      <c r="AI87" s="71"/>
      <c r="AJ87" s="710">
        <v>28</v>
      </c>
      <c r="AK87" s="136" t="s">
        <v>250</v>
      </c>
    </row>
    <row r="88" spans="1:37" ht="15" customHeight="1" x14ac:dyDescent="0.2">
      <c r="A88" s="332">
        <v>1</v>
      </c>
      <c r="B88" s="332"/>
      <c r="C88" s="650"/>
      <c r="D88" s="739"/>
      <c r="E88" s="324" t="s">
        <v>7</v>
      </c>
      <c r="F88" s="294"/>
      <c r="G88" s="135"/>
      <c r="H88" s="135"/>
      <c r="I88" s="135"/>
      <c r="J88" s="135"/>
      <c r="K88" s="281"/>
      <c r="L88" s="775"/>
      <c r="M88" s="776"/>
      <c r="N88" s="776"/>
      <c r="O88" s="776"/>
      <c r="P88" s="776"/>
      <c r="Q88" s="776"/>
      <c r="R88" s="776"/>
      <c r="S88" s="776"/>
      <c r="T88" s="776"/>
      <c r="U88" s="777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1"/>
      <c r="AG88" s="595"/>
      <c r="AH88" s="596"/>
      <c r="AI88" s="71"/>
      <c r="AJ88" s="711"/>
      <c r="AK88" s="128"/>
    </row>
    <row r="89" spans="1:37" ht="15" customHeight="1" x14ac:dyDescent="0.2">
      <c r="A89" s="332"/>
      <c r="B89" s="332"/>
      <c r="C89" s="651"/>
      <c r="D89" s="629"/>
      <c r="E89" s="325" t="s">
        <v>8</v>
      </c>
      <c r="F89" s="294"/>
      <c r="G89" s="135"/>
      <c r="H89" s="135"/>
      <c r="I89" s="135"/>
      <c r="J89" s="135"/>
      <c r="K89" s="281"/>
      <c r="L89" s="778"/>
      <c r="M89" s="779"/>
      <c r="N89" s="779"/>
      <c r="O89" s="779"/>
      <c r="P89" s="779"/>
      <c r="Q89" s="779"/>
      <c r="R89" s="779"/>
      <c r="S89" s="779"/>
      <c r="T89" s="779"/>
      <c r="U89" s="78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1"/>
      <c r="AG89" s="603"/>
      <c r="AH89" s="604"/>
      <c r="AI89" s="71"/>
      <c r="AJ89" s="712"/>
      <c r="AK89" s="312"/>
    </row>
    <row r="90" spans="1:37" ht="15" customHeight="1" x14ac:dyDescent="0.2">
      <c r="A90" s="332"/>
      <c r="B90" s="332"/>
      <c r="C90" s="663">
        <v>29</v>
      </c>
      <c r="D90" s="739" t="str">
        <f>設定!L92</f>
        <v>木</v>
      </c>
      <c r="E90" s="326" t="s">
        <v>6</v>
      </c>
      <c r="F90" s="294">
        <v>5</v>
      </c>
      <c r="G90" s="135">
        <v>6</v>
      </c>
      <c r="H90" s="135">
        <v>6</v>
      </c>
      <c r="I90" s="135">
        <v>6</v>
      </c>
      <c r="J90" s="135">
        <v>6</v>
      </c>
      <c r="K90" s="281">
        <v>6</v>
      </c>
      <c r="L90" s="669" t="str">
        <f>AK90</f>
        <v>読み聞かせ【２・４・６年】　学年朝会【１・３・５年】</v>
      </c>
      <c r="M90" s="670"/>
      <c r="N90" s="670"/>
      <c r="O90" s="670"/>
      <c r="P90" s="670"/>
      <c r="Q90" s="670"/>
      <c r="R90" s="670"/>
      <c r="S90" s="670"/>
      <c r="T90" s="670"/>
      <c r="U90" s="671"/>
      <c r="V90" s="590" t="s">
        <v>466</v>
      </c>
      <c r="W90" s="590"/>
      <c r="X90" s="590"/>
      <c r="Y90" s="590"/>
      <c r="Z90" s="590"/>
      <c r="AA90" s="590"/>
      <c r="AB90" s="590"/>
      <c r="AC90" s="590"/>
      <c r="AD90" s="590"/>
      <c r="AE90" s="590"/>
      <c r="AF90" s="591"/>
      <c r="AG90" s="310"/>
      <c r="AH90" s="327"/>
      <c r="AI90" s="71"/>
      <c r="AJ90" s="710">
        <v>29</v>
      </c>
      <c r="AK90" s="136" t="s">
        <v>348</v>
      </c>
    </row>
    <row r="91" spans="1:37" ht="15" customHeight="1" x14ac:dyDescent="0.2">
      <c r="A91" s="332">
        <v>1</v>
      </c>
      <c r="B91" s="332"/>
      <c r="C91" s="650"/>
      <c r="D91" s="739"/>
      <c r="E91" s="324" t="s">
        <v>7</v>
      </c>
      <c r="F91" s="294"/>
      <c r="G91" s="135"/>
      <c r="H91" s="135"/>
      <c r="I91" s="135"/>
      <c r="J91" s="135"/>
      <c r="K91" s="281"/>
      <c r="L91" s="775"/>
      <c r="M91" s="776"/>
      <c r="N91" s="776"/>
      <c r="O91" s="776"/>
      <c r="P91" s="776"/>
      <c r="Q91" s="776"/>
      <c r="R91" s="776"/>
      <c r="S91" s="776"/>
      <c r="T91" s="776"/>
      <c r="U91" s="777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1"/>
      <c r="AG91" s="595"/>
      <c r="AH91" s="596"/>
      <c r="AI91" s="71"/>
      <c r="AJ91" s="711"/>
      <c r="AK91" s="128"/>
    </row>
    <row r="92" spans="1:37" ht="15" customHeight="1" x14ac:dyDescent="0.2">
      <c r="A92" s="332"/>
      <c r="B92" s="332"/>
      <c r="C92" s="651"/>
      <c r="D92" s="629"/>
      <c r="E92" s="325" t="s">
        <v>8</v>
      </c>
      <c r="F92" s="294"/>
      <c r="G92" s="135"/>
      <c r="H92" s="135"/>
      <c r="I92" s="135"/>
      <c r="J92" s="135"/>
      <c r="K92" s="281"/>
      <c r="L92" s="778"/>
      <c r="M92" s="779"/>
      <c r="N92" s="779"/>
      <c r="O92" s="779"/>
      <c r="P92" s="779"/>
      <c r="Q92" s="779"/>
      <c r="R92" s="779"/>
      <c r="S92" s="779"/>
      <c r="T92" s="779"/>
      <c r="U92" s="78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1"/>
      <c r="AG92" s="603"/>
      <c r="AH92" s="604"/>
      <c r="AI92" s="71"/>
      <c r="AJ92" s="712"/>
      <c r="AK92" s="312"/>
    </row>
    <row r="93" spans="1:37" ht="15" customHeight="1" x14ac:dyDescent="0.2">
      <c r="A93" s="332"/>
      <c r="B93" s="332"/>
      <c r="C93" s="663">
        <v>30</v>
      </c>
      <c r="D93" s="739" t="str">
        <f>設定!L95</f>
        <v>金</v>
      </c>
      <c r="E93" s="326" t="s">
        <v>6</v>
      </c>
      <c r="F93" s="294">
        <v>5</v>
      </c>
      <c r="G93" s="135">
        <v>5</v>
      </c>
      <c r="H93" s="135">
        <v>6</v>
      </c>
      <c r="I93" s="135">
        <v>6</v>
      </c>
      <c r="J93" s="135">
        <v>6</v>
      </c>
      <c r="K93" s="281">
        <v>6</v>
      </c>
      <c r="L93" s="669"/>
      <c r="M93" s="670"/>
      <c r="N93" s="670"/>
      <c r="O93" s="670"/>
      <c r="P93" s="670"/>
      <c r="Q93" s="670"/>
      <c r="R93" s="670"/>
      <c r="S93" s="670"/>
      <c r="T93" s="670"/>
      <c r="U93" s="671"/>
      <c r="V93" s="590" t="s">
        <v>464</v>
      </c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/>
    </row>
    <row r="94" spans="1:37" ht="15" customHeight="1" x14ac:dyDescent="0.2">
      <c r="A94" s="332">
        <v>1</v>
      </c>
      <c r="B94" s="332"/>
      <c r="C94" s="650"/>
      <c r="D94" s="739"/>
      <c r="E94" s="324" t="s">
        <v>7</v>
      </c>
      <c r="F94" s="294"/>
      <c r="G94" s="135"/>
      <c r="H94" s="135"/>
      <c r="I94" s="135"/>
      <c r="J94" s="135"/>
      <c r="K94" s="281"/>
      <c r="L94" s="775"/>
      <c r="M94" s="801"/>
      <c r="N94" s="801"/>
      <c r="O94" s="801"/>
      <c r="P94" s="801"/>
      <c r="Q94" s="801"/>
      <c r="R94" s="801"/>
      <c r="S94" s="801"/>
      <c r="T94" s="801"/>
      <c r="U94" s="777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</row>
    <row r="95" spans="1:37" ht="15" customHeight="1" x14ac:dyDescent="0.2">
      <c r="A95" s="332"/>
      <c r="B95" s="332"/>
      <c r="C95" s="651"/>
      <c r="D95" s="629"/>
      <c r="E95" s="325" t="s">
        <v>8</v>
      </c>
      <c r="F95" s="294"/>
      <c r="G95" s="135"/>
      <c r="H95" s="135"/>
      <c r="I95" s="135"/>
      <c r="J95" s="135"/>
      <c r="K95" s="281"/>
      <c r="L95" s="778"/>
      <c r="M95" s="779"/>
      <c r="N95" s="779"/>
      <c r="O95" s="779"/>
      <c r="P95" s="779"/>
      <c r="Q95" s="779"/>
      <c r="R95" s="779"/>
      <c r="S95" s="779"/>
      <c r="T95" s="779"/>
      <c r="U95" s="78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</row>
    <row r="96" spans="1:37" ht="15" customHeight="1" x14ac:dyDescent="0.2">
      <c r="A96" s="332"/>
      <c r="B96" s="332"/>
      <c r="C96" s="658">
        <v>31</v>
      </c>
      <c r="D96" s="732" t="str">
        <f>設定!L98</f>
        <v>土</v>
      </c>
      <c r="E96" s="411" t="s">
        <v>6</v>
      </c>
      <c r="F96" s="401"/>
      <c r="G96" s="402"/>
      <c r="H96" s="402"/>
      <c r="I96" s="402"/>
      <c r="J96" s="402"/>
      <c r="K96" s="403"/>
      <c r="L96" s="798"/>
      <c r="M96" s="799"/>
      <c r="N96" s="799"/>
      <c r="O96" s="799"/>
      <c r="P96" s="799"/>
      <c r="Q96" s="799"/>
      <c r="R96" s="799"/>
      <c r="S96" s="799"/>
      <c r="T96" s="799"/>
      <c r="U96" s="800"/>
      <c r="V96" s="737"/>
      <c r="W96" s="737"/>
      <c r="X96" s="737"/>
      <c r="Y96" s="737"/>
      <c r="Z96" s="737"/>
      <c r="AA96" s="737"/>
      <c r="AB96" s="737"/>
      <c r="AC96" s="737"/>
      <c r="AD96" s="737"/>
      <c r="AE96" s="737"/>
      <c r="AF96" s="738"/>
      <c r="AG96" s="394"/>
      <c r="AH96" s="399"/>
      <c r="AI96" s="71"/>
      <c r="AJ96" s="710">
        <v>31</v>
      </c>
      <c r="AK96" s="136"/>
    </row>
    <row r="97" spans="1:37" ht="15" customHeight="1" x14ac:dyDescent="0.2">
      <c r="A97" s="332"/>
      <c r="B97" s="332"/>
      <c r="C97" s="658"/>
      <c r="D97" s="732"/>
      <c r="E97" s="396" t="s">
        <v>7</v>
      </c>
      <c r="F97" s="391"/>
      <c r="G97" s="392"/>
      <c r="H97" s="392"/>
      <c r="I97" s="392"/>
      <c r="J97" s="392"/>
      <c r="K97" s="393"/>
      <c r="L97" s="798"/>
      <c r="M97" s="819"/>
      <c r="N97" s="819"/>
      <c r="O97" s="819"/>
      <c r="P97" s="819"/>
      <c r="Q97" s="819"/>
      <c r="R97" s="819"/>
      <c r="S97" s="819"/>
      <c r="T97" s="819"/>
      <c r="U97" s="800"/>
      <c r="V97" s="610"/>
      <c r="W97" s="610"/>
      <c r="X97" s="610"/>
      <c r="Y97" s="610"/>
      <c r="Z97" s="610"/>
      <c r="AA97" s="610"/>
      <c r="AB97" s="610"/>
      <c r="AC97" s="610"/>
      <c r="AD97" s="610"/>
      <c r="AE97" s="610"/>
      <c r="AF97" s="611"/>
      <c r="AG97" s="615"/>
      <c r="AH97" s="616"/>
      <c r="AI97" s="71"/>
      <c r="AJ97" s="711"/>
      <c r="AK97" s="128"/>
    </row>
    <row r="98" spans="1:37" ht="15" customHeight="1" thickBot="1" x14ac:dyDescent="0.25">
      <c r="A98" s="332"/>
      <c r="B98" s="332"/>
      <c r="C98" s="781"/>
      <c r="D98" s="782"/>
      <c r="E98" s="413" t="s">
        <v>8</v>
      </c>
      <c r="F98" s="408"/>
      <c r="G98" s="409"/>
      <c r="H98" s="409"/>
      <c r="I98" s="409"/>
      <c r="J98" s="409"/>
      <c r="K98" s="410"/>
      <c r="L98" s="866"/>
      <c r="M98" s="867"/>
      <c r="N98" s="867"/>
      <c r="O98" s="867"/>
      <c r="P98" s="867"/>
      <c r="Q98" s="867"/>
      <c r="R98" s="867"/>
      <c r="S98" s="867"/>
      <c r="T98" s="867"/>
      <c r="U98" s="868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4"/>
      <c r="AG98" s="728"/>
      <c r="AH98" s="729"/>
      <c r="AI98" s="71"/>
      <c r="AJ98" s="712"/>
      <c r="AK98" s="329"/>
    </row>
    <row r="99" spans="1:37" ht="11.1" customHeight="1" x14ac:dyDescent="0.2">
      <c r="A99" s="334"/>
      <c r="B99" s="334"/>
      <c r="Q99" s="126"/>
    </row>
    <row r="100" spans="1:37" ht="11.1" customHeight="1" x14ac:dyDescent="0.2">
      <c r="D100" s="56" t="s">
        <v>29</v>
      </c>
      <c r="E100" s="703" t="s">
        <v>131</v>
      </c>
      <c r="F100" s="703"/>
      <c r="G100" s="703"/>
      <c r="H100" s="704"/>
      <c r="I100" s="704"/>
      <c r="J100" s="31"/>
      <c r="K100" s="31"/>
      <c r="P100" s="827" t="s">
        <v>132</v>
      </c>
      <c r="Q100" s="827"/>
      <c r="R100" s="827"/>
      <c r="S100" s="827"/>
      <c r="T100" s="827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121" t="s">
        <v>3</v>
      </c>
      <c r="M101" s="121" t="s">
        <v>4</v>
      </c>
      <c r="N101" s="121" t="s">
        <v>5</v>
      </c>
      <c r="P101" s="121"/>
      <c r="Q101" s="121" t="s">
        <v>0</v>
      </c>
      <c r="R101" s="121" t="s">
        <v>1</v>
      </c>
      <c r="S101" s="121" t="s">
        <v>2</v>
      </c>
      <c r="T101" s="121" t="s">
        <v>49</v>
      </c>
      <c r="U101" s="12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93</v>
      </c>
      <c r="G102" s="700"/>
      <c r="H102" s="699">
        <f>SUM(G3,G6,G9,G12,G15,G18,G21,G24,G27,G30,G33,G36,G39,G42,G45,G48,G51,G57,G60,G63,G66,G69,G72,G75,G78,G81,G84,G87,G90,G93,G96)</f>
        <v>97</v>
      </c>
      <c r="I102" s="701"/>
      <c r="J102" s="699">
        <f>SUM(H3,H6,H9,H12,H15,H18,H21,H24,H27,H30,H33,H36,H39,H42,H45,H48,H51,H57,H60,H63,H66,H69,H72,H75,H78,H81,H84,H87,H90,H93,H96)</f>
        <v>103</v>
      </c>
      <c r="K102" s="701"/>
      <c r="L102" s="121">
        <f>SUM(I3,I6,I9,I12,I15,I18,I21,I24,I27,I30,I33,I36,I39,I42,I45,I48,I51,I57,I60,I63,I66,I69,I72,I75,I78,I81,I84,I87,I90,I93,I96)</f>
        <v>107</v>
      </c>
      <c r="M102" s="121">
        <f>SUM(J3,J6,J9,J12,J15,J18,J21,J24,J27,J30,J33,J36,J39,J42,J45,J48,J51,J57,J60,J63,J66,J69,J72,J75,J78,J81,J84,J87,J90,J93,J96)</f>
        <v>107</v>
      </c>
      <c r="N102" s="54">
        <f>SUM(K3,K6,K9,K12,K15,K18,K21,K24,K27,K30,K33,K36,K39,K42,K45,K48,K51,K57,K60,K63,K66,K69,K72,K75,K78,K81,K84,K87,K90,K93,K96)</f>
        <v>107</v>
      </c>
      <c r="P102" s="121" t="s">
        <v>51</v>
      </c>
      <c r="Q102" s="121">
        <v>1</v>
      </c>
      <c r="R102" s="121">
        <v>1</v>
      </c>
      <c r="S102" s="121">
        <v>1</v>
      </c>
      <c r="T102" s="121">
        <v>1</v>
      </c>
      <c r="U102" s="121">
        <v>1</v>
      </c>
      <c r="V102" s="51">
        <v>1</v>
      </c>
      <c r="X102" s="699" t="s">
        <v>26</v>
      </c>
      <c r="Y102" s="701"/>
      <c r="Z102" s="699">
        <f>AB102</f>
        <v>19</v>
      </c>
      <c r="AA102" s="701"/>
      <c r="AB102" s="699">
        <f>SUM(A3:A98)</f>
        <v>19</v>
      </c>
      <c r="AC102" s="702"/>
      <c r="AD102" s="702"/>
      <c r="AE102" s="701"/>
      <c r="AF102" s="51">
        <f>AB102</f>
        <v>19</v>
      </c>
      <c r="AG102" s="51">
        <f>AB102</f>
        <v>19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1</v>
      </c>
      <c r="G103" s="700"/>
      <c r="H103" s="699">
        <f>SUM(G4,G7,G10,G13,G16,G19,G22,G25,G28,G31,G34,G37,G40,G43,G46,G49,G52,G58,G61,G64,G67,G70,G73,G76,G79,G82,G85,G88,G91,G94,G97)</f>
        <v>1</v>
      </c>
      <c r="I103" s="701"/>
      <c r="J103" s="699">
        <f>SUM(H4,H7,H10,H13,H16,H19,H22,H25,H28,H31,H34,H37,H40,H43,H46,H49,H52,H58,H61,H64,H67,H70,H73,H76,H79,H82,H85,H88,H91,H94,H97)</f>
        <v>1</v>
      </c>
      <c r="K103" s="701"/>
      <c r="L103" s="121">
        <f t="shared" ref="L103:N104" si="0">SUM(I4,I7,I10,I13,I16,I19,I22,I25,I28,I31,I34,I37,I40,I43,I46,I49,I52,I58,I61,I64,I67,I70,I73,I76,I79,I82,I85,I88,I91,I94,I97)</f>
        <v>1</v>
      </c>
      <c r="M103" s="121">
        <f t="shared" si="0"/>
        <v>1</v>
      </c>
      <c r="N103" s="54">
        <f t="shared" si="0"/>
        <v>1</v>
      </c>
      <c r="P103" s="121" t="s">
        <v>52</v>
      </c>
      <c r="Q103" s="121"/>
      <c r="R103" s="121"/>
      <c r="S103" s="121"/>
      <c r="T103" s="121"/>
      <c r="U103" s="12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121">
        <f t="shared" si="0"/>
        <v>0</v>
      </c>
      <c r="M104" s="121">
        <f t="shared" si="0"/>
        <v>0</v>
      </c>
      <c r="N104" s="54">
        <f t="shared" si="0"/>
        <v>0</v>
      </c>
      <c r="P104" s="121" t="s">
        <v>53</v>
      </c>
      <c r="Q104" s="121"/>
      <c r="R104" s="121"/>
      <c r="S104" s="121"/>
      <c r="T104" s="121"/>
      <c r="U104" s="121"/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P105" s="121" t="s">
        <v>54</v>
      </c>
      <c r="Q105" s="121"/>
      <c r="R105" s="121"/>
      <c r="S105" s="121"/>
      <c r="T105" s="121"/>
      <c r="U105" s="121"/>
      <c r="V105" s="51"/>
    </row>
    <row r="106" spans="1:37" ht="11.1" customHeight="1" x14ac:dyDescent="0.2">
      <c r="E106" s="601" t="s">
        <v>133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121" t="s">
        <v>55</v>
      </c>
      <c r="Q106" s="121"/>
      <c r="R106" s="121"/>
      <c r="S106" s="121"/>
      <c r="T106" s="121"/>
      <c r="U106" s="12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121" t="s">
        <v>3</v>
      </c>
      <c r="M107" s="121" t="s">
        <v>4</v>
      </c>
      <c r="N107" s="121" t="s">
        <v>5</v>
      </c>
      <c r="P107" s="48" t="s">
        <v>56</v>
      </c>
      <c r="Q107" s="48"/>
      <c r="R107" s="48"/>
      <c r="S107" s="48"/>
      <c r="T107" s="48"/>
      <c r="U107" s="48"/>
      <c r="V107" s="48"/>
      <c r="X107" s="51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F102</f>
        <v>93</v>
      </c>
      <c r="G108" s="786"/>
      <c r="H108" s="785">
        <f>H102</f>
        <v>97</v>
      </c>
      <c r="I108" s="787"/>
      <c r="J108" s="785">
        <f>J102</f>
        <v>103</v>
      </c>
      <c r="K108" s="787"/>
      <c r="L108" s="54">
        <f>L102</f>
        <v>107</v>
      </c>
      <c r="M108" s="54">
        <f>M102</f>
        <v>107</v>
      </c>
      <c r="N108" s="54">
        <f>N102</f>
        <v>107</v>
      </c>
      <c r="P108" s="41" t="s">
        <v>92</v>
      </c>
      <c r="Q108" s="41">
        <f t="shared" ref="Q108:V108" si="1">SUM(Q102:Q107)</f>
        <v>1</v>
      </c>
      <c r="R108" s="41">
        <f t="shared" si="1"/>
        <v>1</v>
      </c>
      <c r="S108" s="41">
        <f t="shared" si="1"/>
        <v>1</v>
      </c>
      <c r="T108" s="41">
        <f t="shared" si="1"/>
        <v>1</v>
      </c>
      <c r="U108" s="41">
        <f t="shared" si="1"/>
        <v>1</v>
      </c>
      <c r="V108" s="41">
        <f t="shared" si="1"/>
        <v>1</v>
      </c>
      <c r="X108" s="51" t="s">
        <v>26</v>
      </c>
      <c r="Y108" s="708">
        <f>COUNTIF(D3:D98,D100)-1</f>
        <v>3</v>
      </c>
      <c r="Z108" s="708"/>
      <c r="AA108" s="708">
        <f>COUNTIF(D3:D98,D101)</f>
        <v>4</v>
      </c>
      <c r="AB108" s="708"/>
      <c r="AC108" s="708">
        <f>COUNTIF(D3:D98,D102)</f>
        <v>4</v>
      </c>
      <c r="AD108" s="708"/>
      <c r="AE108" s="699">
        <f>COUNTIF(D3:D98,D103)-1</f>
        <v>4</v>
      </c>
      <c r="AF108" s="700"/>
      <c r="AG108" s="699">
        <f>COUNTIF(D3:D98,D104)-1</f>
        <v>4</v>
      </c>
      <c r="AH108" s="700"/>
    </row>
    <row r="109" spans="1:37" ht="11.1" customHeight="1" x14ac:dyDescent="0.2">
      <c r="E109" s="51" t="s">
        <v>7</v>
      </c>
      <c r="F109" s="785">
        <f>F103</f>
        <v>1</v>
      </c>
      <c r="G109" s="786"/>
      <c r="H109" s="785">
        <f>H103</f>
        <v>1</v>
      </c>
      <c r="I109" s="787"/>
      <c r="J109" s="785">
        <f>J103</f>
        <v>1</v>
      </c>
      <c r="K109" s="787"/>
      <c r="L109" s="54">
        <f t="shared" ref="L109:N110" si="2">L103</f>
        <v>1</v>
      </c>
      <c r="M109" s="54">
        <f t="shared" si="2"/>
        <v>1</v>
      </c>
      <c r="N109" s="54">
        <f t="shared" si="2"/>
        <v>1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F104</f>
        <v>0</v>
      </c>
      <c r="G110" s="786"/>
      <c r="H110" s="785">
        <f>H104</f>
        <v>0</v>
      </c>
      <c r="I110" s="787"/>
      <c r="J110" s="785">
        <f>J104</f>
        <v>0</v>
      </c>
      <c r="K110" s="787"/>
      <c r="L110" s="54">
        <f t="shared" si="2"/>
        <v>0</v>
      </c>
      <c r="M110" s="54">
        <f t="shared" si="2"/>
        <v>0</v>
      </c>
      <c r="N110" s="54">
        <f t="shared" si="2"/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93</v>
      </c>
      <c r="G112" s="163">
        <f>H102</f>
        <v>97</v>
      </c>
      <c r="H112" s="163">
        <f>J102</f>
        <v>103</v>
      </c>
      <c r="I112" s="163">
        <f t="shared" ref="I112:K114" si="3">L102</f>
        <v>107</v>
      </c>
      <c r="J112" s="163">
        <f t="shared" si="3"/>
        <v>107</v>
      </c>
      <c r="K112" s="163">
        <f t="shared" si="3"/>
        <v>107</v>
      </c>
      <c r="AF112" s="46"/>
    </row>
    <row r="113" spans="6:17" x14ac:dyDescent="0.2">
      <c r="F113" s="163">
        <f>F103</f>
        <v>1</v>
      </c>
      <c r="G113" s="163">
        <f>H103</f>
        <v>1</v>
      </c>
      <c r="H113" s="163">
        <f>J103</f>
        <v>1</v>
      </c>
      <c r="I113" s="163">
        <f t="shared" si="3"/>
        <v>1</v>
      </c>
      <c r="J113" s="163">
        <f t="shared" si="3"/>
        <v>1</v>
      </c>
      <c r="K113" s="163">
        <f t="shared" si="3"/>
        <v>1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3"/>
        <v>0</v>
      </c>
      <c r="J114" s="163">
        <f t="shared" si="3"/>
        <v>0</v>
      </c>
      <c r="K114" s="163">
        <f t="shared" si="3"/>
        <v>0</v>
      </c>
    </row>
    <row r="124" spans="6:17" x14ac:dyDescent="0.2">
      <c r="Q124" s="126"/>
    </row>
  </sheetData>
  <autoFilter ref="D1:D124" xr:uid="{00000000-0009-0000-0000-00000D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K124"/>
  <sheetViews>
    <sheetView topLeftCell="A11" zoomScale="140" zoomScaleNormal="140" workbookViewId="0">
      <selection activeCell="L11" sqref="L11:U11"/>
    </sheetView>
  </sheetViews>
  <sheetFormatPr defaultRowHeight="13.2" x14ac:dyDescent="0.2"/>
  <cols>
    <col min="1" max="2" width="2.6640625" style="335" customWidth="1"/>
    <col min="3" max="3" width="2.6640625" style="50" customWidth="1"/>
    <col min="4" max="4" width="2.6640625" style="55" customWidth="1"/>
    <col min="5" max="5" width="3.33203125" style="50" customWidth="1"/>
    <col min="6" max="11" width="1.6640625" style="50" customWidth="1"/>
    <col min="12" max="12" width="4.6640625" style="50" customWidth="1"/>
    <col min="13" max="13" width="3.109375" style="50" customWidth="1"/>
    <col min="14" max="14" width="4.6640625" style="50" customWidth="1"/>
    <col min="15" max="34" width="3.109375" style="50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67"/>
      <c r="E1" s="26"/>
      <c r="F1" s="25"/>
      <c r="G1" s="27"/>
      <c r="H1" s="27"/>
      <c r="I1" s="14"/>
      <c r="J1" s="23"/>
      <c r="K1" s="23"/>
      <c r="L1" s="23" t="str">
        <f>設定!B2</f>
        <v>令和</v>
      </c>
      <c r="M1" s="384">
        <f>設定!C2</f>
        <v>7</v>
      </c>
      <c r="N1" s="23" t="s">
        <v>11</v>
      </c>
      <c r="O1" s="575" t="s">
        <v>134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79" t="s">
        <v>141</v>
      </c>
    </row>
    <row r="2" spans="1:37" ht="21" customHeight="1" thickBot="1" x14ac:dyDescent="0.25">
      <c r="A2" s="382" t="s">
        <v>184</v>
      </c>
      <c r="B2" s="382"/>
      <c r="C2" s="69" t="s">
        <v>9</v>
      </c>
      <c r="D2" s="70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577" t="s">
        <v>34</v>
      </c>
      <c r="M2" s="578"/>
      <c r="N2" s="578"/>
      <c r="O2" s="578"/>
      <c r="P2" s="578"/>
      <c r="Q2" s="578"/>
      <c r="R2" s="578"/>
      <c r="S2" s="578"/>
      <c r="T2" s="578"/>
      <c r="U2" s="579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143</v>
      </c>
      <c r="AK2" s="706"/>
    </row>
    <row r="3" spans="1:37" ht="15" customHeight="1" x14ac:dyDescent="0.2">
      <c r="A3" s="332"/>
      <c r="B3" s="332"/>
      <c r="C3" s="791">
        <v>1</v>
      </c>
      <c r="D3" s="792" t="str">
        <f>設定!M8</f>
        <v>日</v>
      </c>
      <c r="E3" s="414" t="s">
        <v>6</v>
      </c>
      <c r="F3" s="415"/>
      <c r="G3" s="416"/>
      <c r="H3" s="416"/>
      <c r="I3" s="416"/>
      <c r="J3" s="416"/>
      <c r="K3" s="417"/>
      <c r="L3" s="734"/>
      <c r="M3" s="914"/>
      <c r="N3" s="914"/>
      <c r="O3" s="914"/>
      <c r="P3" s="914"/>
      <c r="Q3" s="914"/>
      <c r="R3" s="914"/>
      <c r="S3" s="914"/>
      <c r="T3" s="914"/>
      <c r="U3" s="915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7"/>
      <c r="AG3" s="418"/>
      <c r="AH3" s="419"/>
      <c r="AI3" s="71"/>
      <c r="AJ3" s="710">
        <v>1</v>
      </c>
      <c r="AK3" s="305"/>
    </row>
    <row r="4" spans="1:37" ht="15" customHeight="1" x14ac:dyDescent="0.2">
      <c r="A4" s="332"/>
      <c r="B4" s="332"/>
      <c r="C4" s="605"/>
      <c r="D4" s="606"/>
      <c r="E4" s="404" t="s">
        <v>7</v>
      </c>
      <c r="F4" s="401"/>
      <c r="G4" s="402"/>
      <c r="H4" s="402"/>
      <c r="I4" s="402"/>
      <c r="J4" s="402"/>
      <c r="K4" s="403"/>
      <c r="L4" s="612"/>
      <c r="M4" s="613"/>
      <c r="N4" s="613"/>
      <c r="O4" s="613"/>
      <c r="P4" s="613"/>
      <c r="Q4" s="613"/>
      <c r="R4" s="613"/>
      <c r="S4" s="613"/>
      <c r="T4" s="613"/>
      <c r="U4" s="614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1"/>
      <c r="AG4" s="615"/>
      <c r="AH4" s="616"/>
      <c r="AI4" s="71"/>
      <c r="AJ4" s="711"/>
      <c r="AK4" s="307"/>
    </row>
    <row r="5" spans="1:37" ht="15" customHeight="1" x14ac:dyDescent="0.2">
      <c r="A5" s="332"/>
      <c r="B5" s="332"/>
      <c r="C5" s="605"/>
      <c r="D5" s="606"/>
      <c r="E5" s="405" t="s">
        <v>8</v>
      </c>
      <c r="F5" s="391"/>
      <c r="G5" s="392"/>
      <c r="H5" s="392"/>
      <c r="I5" s="392"/>
      <c r="J5" s="392"/>
      <c r="K5" s="393"/>
      <c r="L5" s="617"/>
      <c r="M5" s="618"/>
      <c r="N5" s="618"/>
      <c r="O5" s="618"/>
      <c r="P5" s="618"/>
      <c r="Q5" s="618"/>
      <c r="R5" s="618"/>
      <c r="S5" s="618"/>
      <c r="T5" s="618"/>
      <c r="U5" s="619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  <c r="AG5" s="620"/>
      <c r="AH5" s="621"/>
      <c r="AI5" s="71"/>
      <c r="AJ5" s="712"/>
      <c r="AK5" s="309"/>
    </row>
    <row r="6" spans="1:37" ht="15" customHeight="1" x14ac:dyDescent="0.2">
      <c r="A6" s="332"/>
      <c r="B6" s="332"/>
      <c r="C6" s="487">
        <v>2</v>
      </c>
      <c r="D6" s="494" t="str">
        <f>設定!M11</f>
        <v>月</v>
      </c>
      <c r="E6" s="306" t="s">
        <v>6</v>
      </c>
      <c r="F6" s="294">
        <v>5</v>
      </c>
      <c r="G6" s="135">
        <v>5</v>
      </c>
      <c r="H6" s="135">
        <v>6</v>
      </c>
      <c r="I6" s="135">
        <v>6</v>
      </c>
      <c r="J6" s="135">
        <v>6</v>
      </c>
      <c r="K6" s="281">
        <v>6</v>
      </c>
      <c r="L6" s="597"/>
      <c r="M6" s="598"/>
      <c r="N6" s="598"/>
      <c r="O6" s="598"/>
      <c r="P6" s="598"/>
      <c r="Q6" s="598"/>
      <c r="R6" s="598"/>
      <c r="S6" s="598"/>
      <c r="T6" s="598"/>
      <c r="U6" s="599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/>
    </row>
    <row r="7" spans="1:37" ht="15" customHeight="1" x14ac:dyDescent="0.2">
      <c r="A7" s="332">
        <v>1</v>
      </c>
      <c r="B7" s="332"/>
      <c r="C7" s="487"/>
      <c r="D7" s="494"/>
      <c r="E7" s="306" t="s">
        <v>7</v>
      </c>
      <c r="F7" s="294"/>
      <c r="G7" s="135"/>
      <c r="H7" s="135"/>
      <c r="I7" s="135"/>
      <c r="J7" s="135"/>
      <c r="K7" s="281"/>
      <c r="L7" s="592"/>
      <c r="M7" s="593"/>
      <c r="N7" s="593"/>
      <c r="O7" s="593"/>
      <c r="P7" s="593"/>
      <c r="Q7" s="593"/>
      <c r="R7" s="593"/>
      <c r="S7" s="593"/>
      <c r="T7" s="593"/>
      <c r="U7" s="594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/>
    </row>
    <row r="8" spans="1:37" ht="15" customHeight="1" x14ac:dyDescent="0.2">
      <c r="A8" s="332"/>
      <c r="B8" s="332"/>
      <c r="C8" s="487"/>
      <c r="D8" s="494"/>
      <c r="E8" s="318" t="s">
        <v>8</v>
      </c>
      <c r="F8" s="294"/>
      <c r="G8" s="135"/>
      <c r="H8" s="135"/>
      <c r="I8" s="135"/>
      <c r="J8" s="135"/>
      <c r="K8" s="281"/>
      <c r="L8" s="600"/>
      <c r="M8" s="601"/>
      <c r="N8" s="601"/>
      <c r="O8" s="601"/>
      <c r="P8" s="601"/>
      <c r="Q8" s="601"/>
      <c r="R8" s="601"/>
      <c r="S8" s="601"/>
      <c r="T8" s="601"/>
      <c r="U8" s="602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2"/>
      <c r="B9" s="332"/>
      <c r="C9" s="487">
        <v>3</v>
      </c>
      <c r="D9" s="494" t="str">
        <f>設定!M14</f>
        <v>火</v>
      </c>
      <c r="E9" s="306" t="s">
        <v>6</v>
      </c>
      <c r="F9" s="294">
        <v>5</v>
      </c>
      <c r="G9" s="135">
        <v>5</v>
      </c>
      <c r="H9" s="135">
        <v>5</v>
      </c>
      <c r="I9" s="135">
        <v>6</v>
      </c>
      <c r="J9" s="135">
        <v>6</v>
      </c>
      <c r="K9" s="281">
        <v>6</v>
      </c>
      <c r="L9" s="597" t="str">
        <f>AK9</f>
        <v>学級の日【生活・人権目標】</v>
      </c>
      <c r="M9" s="598"/>
      <c r="N9" s="598"/>
      <c r="O9" s="598"/>
      <c r="P9" s="598"/>
      <c r="Q9" s="598"/>
      <c r="R9" s="598"/>
      <c r="S9" s="598"/>
      <c r="T9" s="598"/>
      <c r="U9" s="599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 t="s">
        <v>332</v>
      </c>
    </row>
    <row r="10" spans="1:37" ht="15" customHeight="1" x14ac:dyDescent="0.2">
      <c r="A10" s="332">
        <v>1</v>
      </c>
      <c r="B10" s="332"/>
      <c r="C10" s="487"/>
      <c r="D10" s="494"/>
      <c r="E10" s="306" t="s">
        <v>7</v>
      </c>
      <c r="F10" s="294"/>
      <c r="G10" s="135"/>
      <c r="H10" s="135"/>
      <c r="I10" s="135"/>
      <c r="J10" s="135"/>
      <c r="K10" s="281"/>
      <c r="L10" s="592"/>
      <c r="M10" s="593"/>
      <c r="N10" s="593"/>
      <c r="O10" s="593"/>
      <c r="P10" s="593"/>
      <c r="Q10" s="593"/>
      <c r="R10" s="593"/>
      <c r="S10" s="593"/>
      <c r="T10" s="593"/>
      <c r="U10" s="594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/>
    </row>
    <row r="11" spans="1:37" ht="15" customHeight="1" x14ac:dyDescent="0.2">
      <c r="A11" s="332"/>
      <c r="B11" s="332"/>
      <c r="C11" s="487"/>
      <c r="D11" s="494"/>
      <c r="E11" s="318" t="s">
        <v>8</v>
      </c>
      <c r="F11" s="294"/>
      <c r="G11" s="135"/>
      <c r="H11" s="135"/>
      <c r="I11" s="135"/>
      <c r="J11" s="135"/>
      <c r="K11" s="281"/>
      <c r="L11" s="600"/>
      <c r="M11" s="601"/>
      <c r="N11" s="601"/>
      <c r="O11" s="601"/>
      <c r="P11" s="601"/>
      <c r="Q11" s="601"/>
      <c r="R11" s="601"/>
      <c r="S11" s="601"/>
      <c r="T11" s="601"/>
      <c r="U11" s="602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/>
    </row>
    <row r="12" spans="1:37" ht="15" customHeight="1" x14ac:dyDescent="0.2">
      <c r="A12" s="332"/>
      <c r="B12" s="332"/>
      <c r="C12" s="487">
        <v>4</v>
      </c>
      <c r="D12" s="494" t="str">
        <f>設定!M17</f>
        <v>水</v>
      </c>
      <c r="E12" s="306" t="s">
        <v>6</v>
      </c>
      <c r="F12" s="294">
        <v>5</v>
      </c>
      <c r="G12" s="135">
        <v>5</v>
      </c>
      <c r="H12" s="135">
        <v>5</v>
      </c>
      <c r="I12" s="135">
        <v>5</v>
      </c>
      <c r="J12" s="135">
        <v>5</v>
      </c>
      <c r="K12" s="281">
        <v>5</v>
      </c>
      <c r="L12" s="597" t="str">
        <f>AK12</f>
        <v>お話朝会</v>
      </c>
      <c r="M12" s="598"/>
      <c r="N12" s="598"/>
      <c r="O12" s="598"/>
      <c r="P12" s="598"/>
      <c r="Q12" s="598"/>
      <c r="R12" s="598"/>
      <c r="S12" s="598"/>
      <c r="T12" s="598"/>
      <c r="U12" s="599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416</v>
      </c>
    </row>
    <row r="13" spans="1:37" ht="15" customHeight="1" x14ac:dyDescent="0.2">
      <c r="A13" s="332">
        <v>1</v>
      </c>
      <c r="B13" s="332"/>
      <c r="C13" s="487"/>
      <c r="D13" s="494"/>
      <c r="E13" s="306" t="s">
        <v>7</v>
      </c>
      <c r="F13" s="294"/>
      <c r="G13" s="135"/>
      <c r="H13" s="135"/>
      <c r="I13" s="135"/>
      <c r="J13" s="135"/>
      <c r="K13" s="281"/>
      <c r="L13" s="592" t="str">
        <f>AK13</f>
        <v>A～D部会</v>
      </c>
      <c r="M13" s="593"/>
      <c r="N13" s="593"/>
      <c r="O13" s="593"/>
      <c r="P13" s="593"/>
      <c r="Q13" s="593"/>
      <c r="R13" s="593"/>
      <c r="S13" s="593"/>
      <c r="T13" s="593"/>
      <c r="U13" s="594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 t="s">
        <v>369</v>
      </c>
    </row>
    <row r="14" spans="1:37" ht="15" customHeight="1" x14ac:dyDescent="0.2">
      <c r="A14" s="332"/>
      <c r="B14" s="332"/>
      <c r="C14" s="487"/>
      <c r="D14" s="494"/>
      <c r="E14" s="318" t="s">
        <v>8</v>
      </c>
      <c r="F14" s="294"/>
      <c r="G14" s="135"/>
      <c r="H14" s="135"/>
      <c r="I14" s="135"/>
      <c r="J14" s="135"/>
      <c r="K14" s="281"/>
      <c r="L14" s="600"/>
      <c r="M14" s="601"/>
      <c r="N14" s="601"/>
      <c r="O14" s="601"/>
      <c r="P14" s="601"/>
      <c r="Q14" s="601"/>
      <c r="R14" s="601"/>
      <c r="S14" s="601"/>
      <c r="T14" s="601"/>
      <c r="U14" s="602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</row>
    <row r="15" spans="1:37" ht="15" customHeight="1" x14ac:dyDescent="0.2">
      <c r="A15" s="332"/>
      <c r="B15" s="332"/>
      <c r="C15" s="487">
        <v>5</v>
      </c>
      <c r="D15" s="494" t="str">
        <f>設定!M20</f>
        <v>木</v>
      </c>
      <c r="E15" s="318" t="s">
        <v>6</v>
      </c>
      <c r="F15" s="132">
        <v>5</v>
      </c>
      <c r="G15" s="133">
        <v>6</v>
      </c>
      <c r="H15" s="133">
        <v>6</v>
      </c>
      <c r="I15" s="133">
        <v>6</v>
      </c>
      <c r="J15" s="133">
        <v>6</v>
      </c>
      <c r="K15" s="134">
        <v>6</v>
      </c>
      <c r="L15" s="597" t="str">
        <f>AK15</f>
        <v>読み聞かせ【１・３・５年】　学年朝会【２・４・6年】</v>
      </c>
      <c r="M15" s="598"/>
      <c r="N15" s="598"/>
      <c r="O15" s="598"/>
      <c r="P15" s="598"/>
      <c r="Q15" s="598"/>
      <c r="R15" s="598"/>
      <c r="S15" s="598"/>
      <c r="T15" s="598"/>
      <c r="U15" s="599"/>
      <c r="V15" s="590" t="s">
        <v>469</v>
      </c>
      <c r="W15" s="590"/>
      <c r="X15" s="590"/>
      <c r="Y15" s="590"/>
      <c r="Z15" s="590"/>
      <c r="AA15" s="590"/>
      <c r="AB15" s="590"/>
      <c r="AC15" s="590"/>
      <c r="AD15" s="590"/>
      <c r="AE15" s="590"/>
      <c r="AF15" s="591"/>
      <c r="AG15" s="310"/>
      <c r="AH15" s="311"/>
      <c r="AI15" s="71"/>
      <c r="AJ15" s="710">
        <v>5</v>
      </c>
      <c r="AK15" s="136" t="s">
        <v>343</v>
      </c>
    </row>
    <row r="16" spans="1:37" ht="15" customHeight="1" x14ac:dyDescent="0.2">
      <c r="A16" s="332">
        <v>1</v>
      </c>
      <c r="B16" s="332"/>
      <c r="C16" s="487"/>
      <c r="D16" s="494"/>
      <c r="E16" s="330" t="s">
        <v>7</v>
      </c>
      <c r="F16" s="294"/>
      <c r="G16" s="135"/>
      <c r="H16" s="135"/>
      <c r="I16" s="135"/>
      <c r="J16" s="135"/>
      <c r="K16" s="281"/>
      <c r="L16" s="592"/>
      <c r="M16" s="593"/>
      <c r="N16" s="593"/>
      <c r="O16" s="593"/>
      <c r="P16" s="593"/>
      <c r="Q16" s="593"/>
      <c r="R16" s="593"/>
      <c r="S16" s="593"/>
      <c r="T16" s="593"/>
      <c r="U16" s="594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1"/>
      <c r="AG16" s="595"/>
      <c r="AH16" s="596"/>
      <c r="AI16" s="71"/>
      <c r="AJ16" s="711"/>
      <c r="AK16" s="128"/>
    </row>
    <row r="17" spans="1:37" ht="15" customHeight="1" x14ac:dyDescent="0.2">
      <c r="A17" s="332"/>
      <c r="B17" s="332"/>
      <c r="C17" s="487"/>
      <c r="D17" s="494"/>
      <c r="E17" s="308" t="s">
        <v>8</v>
      </c>
      <c r="F17" s="294"/>
      <c r="G17" s="135"/>
      <c r="H17" s="135"/>
      <c r="I17" s="135"/>
      <c r="J17" s="135"/>
      <c r="K17" s="281"/>
      <c r="L17" s="600"/>
      <c r="M17" s="601"/>
      <c r="N17" s="601"/>
      <c r="O17" s="601"/>
      <c r="P17" s="601"/>
      <c r="Q17" s="601"/>
      <c r="R17" s="601"/>
      <c r="S17" s="601"/>
      <c r="T17" s="601"/>
      <c r="U17" s="602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1"/>
      <c r="AG17" s="603"/>
      <c r="AH17" s="604"/>
      <c r="AI17" s="71"/>
      <c r="AJ17" s="712"/>
      <c r="AK17" s="312"/>
    </row>
    <row r="18" spans="1:37" ht="15" customHeight="1" x14ac:dyDescent="0.2">
      <c r="A18" s="332"/>
      <c r="B18" s="332"/>
      <c r="C18" s="487">
        <v>6</v>
      </c>
      <c r="D18" s="494" t="str">
        <f>設定!M23</f>
        <v>金</v>
      </c>
      <c r="E18" s="306" t="s">
        <v>6</v>
      </c>
      <c r="F18" s="294">
        <v>5</v>
      </c>
      <c r="G18" s="135">
        <v>5</v>
      </c>
      <c r="H18" s="135">
        <v>5</v>
      </c>
      <c r="I18" s="135">
        <v>5</v>
      </c>
      <c r="J18" s="135">
        <v>5</v>
      </c>
      <c r="K18" s="281">
        <v>5</v>
      </c>
      <c r="L18" s="597"/>
      <c r="M18" s="598"/>
      <c r="N18" s="598"/>
      <c r="O18" s="598"/>
      <c r="P18" s="598"/>
      <c r="Q18" s="598"/>
      <c r="R18" s="598"/>
      <c r="S18" s="598"/>
      <c r="T18" s="598"/>
      <c r="U18" s="599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1"/>
      <c r="AG18" s="310"/>
      <c r="AH18" s="311"/>
      <c r="AI18" s="71"/>
      <c r="AJ18" s="710">
        <v>6</v>
      </c>
      <c r="AK18" s="136"/>
    </row>
    <row r="19" spans="1:37" ht="15" customHeight="1" x14ac:dyDescent="0.2">
      <c r="A19" s="332">
        <v>1</v>
      </c>
      <c r="B19" s="332"/>
      <c r="C19" s="487"/>
      <c r="D19" s="494"/>
      <c r="E19" s="330" t="s">
        <v>7</v>
      </c>
      <c r="F19" s="294"/>
      <c r="G19" s="135"/>
      <c r="H19" s="135"/>
      <c r="I19" s="135"/>
      <c r="J19" s="135"/>
      <c r="K19" s="281"/>
      <c r="L19" s="592"/>
      <c r="M19" s="593"/>
      <c r="N19" s="593"/>
      <c r="O19" s="593"/>
      <c r="P19" s="593"/>
      <c r="Q19" s="593"/>
      <c r="R19" s="593"/>
      <c r="S19" s="593"/>
      <c r="T19" s="593"/>
      <c r="U19" s="594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1"/>
      <c r="AG19" s="595"/>
      <c r="AH19" s="596"/>
      <c r="AI19" s="71"/>
      <c r="AJ19" s="711"/>
      <c r="AK19" s="128"/>
    </row>
    <row r="20" spans="1:37" ht="15" customHeight="1" x14ac:dyDescent="0.2">
      <c r="A20" s="332"/>
      <c r="B20" s="332"/>
      <c r="C20" s="487"/>
      <c r="D20" s="494"/>
      <c r="E20" s="308" t="s">
        <v>8</v>
      </c>
      <c r="F20" s="294"/>
      <c r="G20" s="135"/>
      <c r="H20" s="135"/>
      <c r="I20" s="135"/>
      <c r="J20" s="135"/>
      <c r="K20" s="281"/>
      <c r="L20" s="600"/>
      <c r="M20" s="601"/>
      <c r="N20" s="601"/>
      <c r="O20" s="601"/>
      <c r="P20" s="601"/>
      <c r="Q20" s="601"/>
      <c r="R20" s="601"/>
      <c r="S20" s="601"/>
      <c r="T20" s="601"/>
      <c r="U20" s="602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1"/>
      <c r="AG20" s="603"/>
      <c r="AH20" s="604"/>
      <c r="AI20" s="71"/>
      <c r="AJ20" s="712"/>
      <c r="AK20" s="312"/>
    </row>
    <row r="21" spans="1:37" ht="15" customHeight="1" x14ac:dyDescent="0.2">
      <c r="A21" s="332"/>
      <c r="B21" s="332"/>
      <c r="C21" s="605">
        <v>7</v>
      </c>
      <c r="D21" s="606" t="str">
        <f>設定!M26</f>
        <v>土</v>
      </c>
      <c r="E21" s="398" t="s">
        <v>6</v>
      </c>
      <c r="F21" s="391"/>
      <c r="G21" s="392"/>
      <c r="H21" s="392"/>
      <c r="I21" s="392"/>
      <c r="J21" s="392"/>
      <c r="K21" s="393"/>
      <c r="L21" s="607"/>
      <c r="M21" s="608"/>
      <c r="N21" s="608"/>
      <c r="O21" s="608"/>
      <c r="P21" s="608"/>
      <c r="Q21" s="608"/>
      <c r="R21" s="608"/>
      <c r="S21" s="608"/>
      <c r="T21" s="608"/>
      <c r="U21" s="609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1"/>
      <c r="AG21" s="394"/>
      <c r="AH21" s="399"/>
      <c r="AI21" s="71"/>
      <c r="AJ21" s="710">
        <v>7</v>
      </c>
      <c r="AK21" s="136"/>
    </row>
    <row r="22" spans="1:37" ht="15" customHeight="1" x14ac:dyDescent="0.2">
      <c r="A22" s="332"/>
      <c r="B22" s="332"/>
      <c r="C22" s="605"/>
      <c r="D22" s="606"/>
      <c r="E22" s="404" t="s">
        <v>7</v>
      </c>
      <c r="F22" s="391"/>
      <c r="G22" s="392"/>
      <c r="H22" s="392"/>
      <c r="I22" s="392"/>
      <c r="J22" s="392"/>
      <c r="K22" s="393"/>
      <c r="L22" s="612"/>
      <c r="M22" s="613"/>
      <c r="N22" s="613"/>
      <c r="O22" s="613"/>
      <c r="P22" s="613"/>
      <c r="Q22" s="613"/>
      <c r="R22" s="613"/>
      <c r="S22" s="613"/>
      <c r="T22" s="613"/>
      <c r="U22" s="614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1"/>
      <c r="AG22" s="615"/>
      <c r="AH22" s="616"/>
      <c r="AI22" s="71"/>
      <c r="AJ22" s="711"/>
      <c r="AK22" s="128"/>
    </row>
    <row r="23" spans="1:37" ht="15" customHeight="1" x14ac:dyDescent="0.2">
      <c r="A23" s="332"/>
      <c r="B23" s="332"/>
      <c r="C23" s="605"/>
      <c r="D23" s="606"/>
      <c r="E23" s="405" t="s">
        <v>8</v>
      </c>
      <c r="F23" s="391"/>
      <c r="G23" s="392"/>
      <c r="H23" s="392"/>
      <c r="I23" s="392"/>
      <c r="J23" s="392"/>
      <c r="K23" s="393"/>
      <c r="L23" s="617"/>
      <c r="M23" s="618"/>
      <c r="N23" s="618"/>
      <c r="O23" s="618"/>
      <c r="P23" s="618"/>
      <c r="Q23" s="618"/>
      <c r="R23" s="618"/>
      <c r="S23" s="618"/>
      <c r="T23" s="618"/>
      <c r="U23" s="619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1"/>
      <c r="AG23" s="620"/>
      <c r="AH23" s="621"/>
      <c r="AI23" s="71"/>
      <c r="AJ23" s="712"/>
      <c r="AK23" s="312"/>
    </row>
    <row r="24" spans="1:37" ht="15" customHeight="1" x14ac:dyDescent="0.2">
      <c r="A24" s="332"/>
      <c r="B24" s="332"/>
      <c r="C24" s="605">
        <v>8</v>
      </c>
      <c r="D24" s="606" t="str">
        <f>設定!M29</f>
        <v>日</v>
      </c>
      <c r="E24" s="398" t="s">
        <v>6</v>
      </c>
      <c r="F24" s="391"/>
      <c r="G24" s="392"/>
      <c r="H24" s="392"/>
      <c r="I24" s="392"/>
      <c r="J24" s="392"/>
      <c r="K24" s="393"/>
      <c r="L24" s="607"/>
      <c r="M24" s="608"/>
      <c r="N24" s="608"/>
      <c r="O24" s="608"/>
      <c r="P24" s="608"/>
      <c r="Q24" s="608"/>
      <c r="R24" s="608"/>
      <c r="S24" s="608"/>
      <c r="T24" s="608"/>
      <c r="U24" s="609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1"/>
      <c r="AG24" s="394"/>
      <c r="AH24" s="399"/>
      <c r="AI24" s="71"/>
      <c r="AJ24" s="710">
        <v>8</v>
      </c>
      <c r="AK24" s="136"/>
    </row>
    <row r="25" spans="1:37" ht="15" customHeight="1" x14ac:dyDescent="0.2">
      <c r="A25" s="332"/>
      <c r="B25" s="332"/>
      <c r="C25" s="605"/>
      <c r="D25" s="606"/>
      <c r="E25" s="404" t="s">
        <v>7</v>
      </c>
      <c r="F25" s="391"/>
      <c r="G25" s="392"/>
      <c r="H25" s="392"/>
      <c r="I25" s="392"/>
      <c r="J25" s="392"/>
      <c r="K25" s="393"/>
      <c r="L25" s="612"/>
      <c r="M25" s="613"/>
      <c r="N25" s="613"/>
      <c r="O25" s="613"/>
      <c r="P25" s="613"/>
      <c r="Q25" s="613"/>
      <c r="R25" s="613"/>
      <c r="S25" s="613"/>
      <c r="T25" s="613"/>
      <c r="U25" s="614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1"/>
      <c r="AG25" s="615"/>
      <c r="AH25" s="616"/>
      <c r="AI25" s="71"/>
      <c r="AJ25" s="711"/>
      <c r="AK25" s="128"/>
    </row>
    <row r="26" spans="1:37" ht="15" customHeight="1" x14ac:dyDescent="0.2">
      <c r="A26" s="332"/>
      <c r="B26" s="332"/>
      <c r="C26" s="605"/>
      <c r="D26" s="606"/>
      <c r="E26" s="405" t="s">
        <v>8</v>
      </c>
      <c r="F26" s="391"/>
      <c r="G26" s="392"/>
      <c r="H26" s="392"/>
      <c r="I26" s="392"/>
      <c r="J26" s="392"/>
      <c r="K26" s="393"/>
      <c r="L26" s="617"/>
      <c r="M26" s="618"/>
      <c r="N26" s="618"/>
      <c r="O26" s="618"/>
      <c r="P26" s="618"/>
      <c r="Q26" s="618"/>
      <c r="R26" s="618"/>
      <c r="S26" s="618"/>
      <c r="T26" s="618"/>
      <c r="U26" s="619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1"/>
      <c r="AG26" s="620"/>
      <c r="AH26" s="621"/>
      <c r="AI26" s="71"/>
      <c r="AJ26" s="712"/>
      <c r="AK26" s="312"/>
    </row>
    <row r="27" spans="1:37" ht="15" customHeight="1" x14ac:dyDescent="0.2">
      <c r="A27" s="332"/>
      <c r="B27" s="332"/>
      <c r="C27" s="487">
        <v>9</v>
      </c>
      <c r="D27" s="494" t="str">
        <f>設定!M32</f>
        <v>月</v>
      </c>
      <c r="E27" s="306" t="s">
        <v>6</v>
      </c>
      <c r="F27" s="294">
        <v>5</v>
      </c>
      <c r="G27" s="135">
        <v>5</v>
      </c>
      <c r="H27" s="135">
        <v>6</v>
      </c>
      <c r="I27" s="135">
        <v>6</v>
      </c>
      <c r="J27" s="135">
        <v>6</v>
      </c>
      <c r="K27" s="281">
        <v>6</v>
      </c>
      <c r="L27" s="597"/>
      <c r="M27" s="598"/>
      <c r="N27" s="598"/>
      <c r="O27" s="598"/>
      <c r="P27" s="598"/>
      <c r="Q27" s="598"/>
      <c r="R27" s="598"/>
      <c r="S27" s="598"/>
      <c r="T27" s="598"/>
      <c r="U27" s="599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/>
    </row>
    <row r="28" spans="1:37" ht="15" customHeight="1" x14ac:dyDescent="0.2">
      <c r="A28" s="332">
        <v>1</v>
      </c>
      <c r="B28" s="332"/>
      <c r="C28" s="487"/>
      <c r="D28" s="494"/>
      <c r="E28" s="330" t="s">
        <v>7</v>
      </c>
      <c r="F28" s="294"/>
      <c r="G28" s="135"/>
      <c r="H28" s="135"/>
      <c r="I28" s="135"/>
      <c r="J28" s="135"/>
      <c r="K28" s="281"/>
      <c r="L28" s="592"/>
      <c r="M28" s="593"/>
      <c r="N28" s="593"/>
      <c r="O28" s="593"/>
      <c r="P28" s="593"/>
      <c r="Q28" s="593"/>
      <c r="R28" s="593"/>
      <c r="S28" s="593"/>
      <c r="T28" s="593"/>
      <c r="U28" s="594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2"/>
      <c r="B29" s="332"/>
      <c r="C29" s="487"/>
      <c r="D29" s="494"/>
      <c r="E29" s="308" t="s">
        <v>8</v>
      </c>
      <c r="F29" s="294"/>
      <c r="G29" s="135"/>
      <c r="H29" s="135"/>
      <c r="I29" s="135"/>
      <c r="J29" s="135"/>
      <c r="K29" s="281"/>
      <c r="L29" s="600"/>
      <c r="M29" s="601"/>
      <c r="N29" s="601"/>
      <c r="O29" s="601"/>
      <c r="P29" s="601"/>
      <c r="Q29" s="601"/>
      <c r="R29" s="601"/>
      <c r="S29" s="601"/>
      <c r="T29" s="601"/>
      <c r="U29" s="602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487">
        <v>10</v>
      </c>
      <c r="D30" s="494" t="str">
        <f>設定!M35</f>
        <v>火</v>
      </c>
      <c r="E30" s="306" t="s">
        <v>6</v>
      </c>
      <c r="F30" s="294">
        <v>5</v>
      </c>
      <c r="G30" s="135">
        <v>5</v>
      </c>
      <c r="H30" s="135">
        <v>5</v>
      </c>
      <c r="I30" s="135">
        <v>6</v>
      </c>
      <c r="J30" s="135">
        <v>6</v>
      </c>
      <c r="K30" s="281">
        <v>6</v>
      </c>
      <c r="L30" s="597" t="str">
        <f>AK30</f>
        <v>学級の日【進級にむけて】</v>
      </c>
      <c r="M30" s="598"/>
      <c r="N30" s="598"/>
      <c r="O30" s="598"/>
      <c r="P30" s="598"/>
      <c r="Q30" s="598"/>
      <c r="R30" s="598"/>
      <c r="S30" s="598"/>
      <c r="T30" s="598"/>
      <c r="U30" s="599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404</v>
      </c>
    </row>
    <row r="31" spans="1:37" ht="15" customHeight="1" x14ac:dyDescent="0.2">
      <c r="A31" s="332">
        <v>1</v>
      </c>
      <c r="B31" s="332"/>
      <c r="C31" s="487"/>
      <c r="D31" s="494"/>
      <c r="E31" s="330" t="s">
        <v>7</v>
      </c>
      <c r="F31" s="294"/>
      <c r="G31" s="135"/>
      <c r="H31" s="135"/>
      <c r="I31" s="135"/>
      <c r="J31" s="135"/>
      <c r="K31" s="281"/>
      <c r="L31" s="592"/>
      <c r="M31" s="593"/>
      <c r="N31" s="593"/>
      <c r="O31" s="593"/>
      <c r="P31" s="593"/>
      <c r="Q31" s="593"/>
      <c r="R31" s="593"/>
      <c r="S31" s="593"/>
      <c r="T31" s="593"/>
      <c r="U31" s="594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/>
    </row>
    <row r="32" spans="1:37" ht="15" customHeight="1" x14ac:dyDescent="0.2">
      <c r="A32" s="332"/>
      <c r="B32" s="332"/>
      <c r="C32" s="487"/>
      <c r="D32" s="494"/>
      <c r="E32" s="308" t="s">
        <v>8</v>
      </c>
      <c r="F32" s="294"/>
      <c r="G32" s="135"/>
      <c r="H32" s="135"/>
      <c r="I32" s="135"/>
      <c r="J32" s="135"/>
      <c r="K32" s="281"/>
      <c r="L32" s="600"/>
      <c r="M32" s="601"/>
      <c r="N32" s="601"/>
      <c r="O32" s="601"/>
      <c r="P32" s="601"/>
      <c r="Q32" s="601"/>
      <c r="R32" s="601"/>
      <c r="S32" s="601"/>
      <c r="T32" s="601"/>
      <c r="U32" s="602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2"/>
      <c r="B33" s="332"/>
      <c r="C33" s="605">
        <v>11</v>
      </c>
      <c r="D33" s="606" t="str">
        <f>設定!M38</f>
        <v>水</v>
      </c>
      <c r="E33" s="398" t="s">
        <v>6</v>
      </c>
      <c r="F33" s="391"/>
      <c r="G33" s="392"/>
      <c r="H33" s="392"/>
      <c r="I33" s="392"/>
      <c r="J33" s="392"/>
      <c r="K33" s="393"/>
      <c r="L33" s="607" t="str">
        <f>AK33</f>
        <v>建国記念日</v>
      </c>
      <c r="M33" s="608"/>
      <c r="N33" s="608"/>
      <c r="O33" s="608"/>
      <c r="P33" s="608"/>
      <c r="Q33" s="608"/>
      <c r="R33" s="608"/>
      <c r="S33" s="608"/>
      <c r="T33" s="608"/>
      <c r="U33" s="609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1"/>
      <c r="AG33" s="394"/>
      <c r="AH33" s="399"/>
      <c r="AI33" s="71"/>
      <c r="AJ33" s="710">
        <v>11</v>
      </c>
      <c r="AK33" s="136" t="s">
        <v>208</v>
      </c>
    </row>
    <row r="34" spans="1:37" ht="15" customHeight="1" x14ac:dyDescent="0.2">
      <c r="A34" s="332"/>
      <c r="B34" s="332"/>
      <c r="C34" s="605"/>
      <c r="D34" s="606"/>
      <c r="E34" s="404" t="s">
        <v>7</v>
      </c>
      <c r="F34" s="391"/>
      <c r="G34" s="392"/>
      <c r="H34" s="392"/>
      <c r="I34" s="392"/>
      <c r="J34" s="392"/>
      <c r="K34" s="393"/>
      <c r="L34" s="612"/>
      <c r="M34" s="613"/>
      <c r="N34" s="613"/>
      <c r="O34" s="613"/>
      <c r="P34" s="613"/>
      <c r="Q34" s="613"/>
      <c r="R34" s="613"/>
      <c r="S34" s="613"/>
      <c r="T34" s="613"/>
      <c r="U34" s="614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1"/>
      <c r="AG34" s="615"/>
      <c r="AH34" s="616"/>
      <c r="AI34" s="71"/>
      <c r="AJ34" s="711"/>
      <c r="AK34" s="128"/>
    </row>
    <row r="35" spans="1:37" ht="15" customHeight="1" x14ac:dyDescent="0.2">
      <c r="A35" s="332"/>
      <c r="B35" s="332"/>
      <c r="C35" s="605"/>
      <c r="D35" s="606"/>
      <c r="E35" s="405" t="s">
        <v>8</v>
      </c>
      <c r="F35" s="391"/>
      <c r="G35" s="392"/>
      <c r="H35" s="392"/>
      <c r="I35" s="392"/>
      <c r="J35" s="392"/>
      <c r="K35" s="393"/>
      <c r="L35" s="617"/>
      <c r="M35" s="618"/>
      <c r="N35" s="618"/>
      <c r="O35" s="618"/>
      <c r="P35" s="618"/>
      <c r="Q35" s="618"/>
      <c r="R35" s="618"/>
      <c r="S35" s="618"/>
      <c r="T35" s="618"/>
      <c r="U35" s="619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1"/>
      <c r="AG35" s="620"/>
      <c r="AH35" s="621"/>
      <c r="AI35" s="71"/>
      <c r="AJ35" s="712"/>
      <c r="AK35" s="312"/>
    </row>
    <row r="36" spans="1:37" ht="15" customHeight="1" x14ac:dyDescent="0.2">
      <c r="A36" s="332"/>
      <c r="B36" s="332"/>
      <c r="C36" s="487">
        <v>12</v>
      </c>
      <c r="D36" s="494" t="str">
        <f>設定!M41</f>
        <v>木</v>
      </c>
      <c r="E36" s="306" t="s">
        <v>6</v>
      </c>
      <c r="F36" s="294">
        <v>5</v>
      </c>
      <c r="G36" s="135">
        <v>6</v>
      </c>
      <c r="H36" s="135">
        <v>6</v>
      </c>
      <c r="I36" s="135">
        <v>6</v>
      </c>
      <c r="J36" s="135">
        <v>6</v>
      </c>
      <c r="K36" s="281">
        <v>6</v>
      </c>
      <c r="L36" s="597" t="str">
        <f>AK36</f>
        <v>読み聞かせ【２・４・６年】　学年朝会【１・３・５年】</v>
      </c>
      <c r="M36" s="598"/>
      <c r="N36" s="598"/>
      <c r="O36" s="598"/>
      <c r="P36" s="598"/>
      <c r="Q36" s="598"/>
      <c r="R36" s="598"/>
      <c r="S36" s="598"/>
      <c r="T36" s="598"/>
      <c r="U36" s="599"/>
      <c r="V36" s="590" t="s">
        <v>388</v>
      </c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348</v>
      </c>
    </row>
    <row r="37" spans="1:37" ht="15" customHeight="1" x14ac:dyDescent="0.2">
      <c r="A37" s="332">
        <v>1</v>
      </c>
      <c r="B37" s="332"/>
      <c r="C37" s="487"/>
      <c r="D37" s="494"/>
      <c r="E37" s="330" t="s">
        <v>7</v>
      </c>
      <c r="F37" s="294"/>
      <c r="G37" s="135"/>
      <c r="H37" s="135"/>
      <c r="I37" s="135"/>
      <c r="J37" s="135"/>
      <c r="K37" s="281"/>
      <c r="L37" s="592"/>
      <c r="M37" s="593"/>
      <c r="N37" s="593"/>
      <c r="O37" s="593"/>
      <c r="P37" s="593"/>
      <c r="Q37" s="593"/>
      <c r="R37" s="593"/>
      <c r="S37" s="593"/>
      <c r="T37" s="593"/>
      <c r="U37" s="594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/>
    </row>
    <row r="38" spans="1:37" ht="15" customHeight="1" x14ac:dyDescent="0.2">
      <c r="A38" s="332"/>
      <c r="B38" s="332"/>
      <c r="C38" s="487"/>
      <c r="D38" s="494"/>
      <c r="E38" s="308" t="s">
        <v>8</v>
      </c>
      <c r="F38" s="294"/>
      <c r="G38" s="135"/>
      <c r="H38" s="135"/>
      <c r="I38" s="135"/>
      <c r="J38" s="135"/>
      <c r="K38" s="281"/>
      <c r="L38" s="600"/>
      <c r="M38" s="601"/>
      <c r="N38" s="601"/>
      <c r="O38" s="601"/>
      <c r="P38" s="601"/>
      <c r="Q38" s="601"/>
      <c r="R38" s="601"/>
      <c r="S38" s="601"/>
      <c r="T38" s="601"/>
      <c r="U38" s="602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2"/>
      <c r="B39" s="332"/>
      <c r="C39" s="487">
        <v>13</v>
      </c>
      <c r="D39" s="494" t="str">
        <f>設定!M44</f>
        <v>金</v>
      </c>
      <c r="E39" s="306" t="s">
        <v>6</v>
      </c>
      <c r="F39" s="294">
        <v>5</v>
      </c>
      <c r="G39" s="135">
        <v>5</v>
      </c>
      <c r="H39" s="135">
        <v>5</v>
      </c>
      <c r="I39" s="135">
        <v>5</v>
      </c>
      <c r="J39" s="135">
        <v>5</v>
      </c>
      <c r="K39" s="281">
        <v>5</v>
      </c>
      <c r="L39" s="597"/>
      <c r="M39" s="598"/>
      <c r="N39" s="598"/>
      <c r="O39" s="598"/>
      <c r="P39" s="598"/>
      <c r="Q39" s="598"/>
      <c r="R39" s="598"/>
      <c r="S39" s="598"/>
      <c r="T39" s="598"/>
      <c r="U39" s="599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1"/>
      <c r="AG39" s="310"/>
      <c r="AH39" s="311"/>
      <c r="AI39" s="71"/>
      <c r="AJ39" s="710">
        <v>13</v>
      </c>
      <c r="AK39" s="136"/>
    </row>
    <row r="40" spans="1:37" ht="15" customHeight="1" x14ac:dyDescent="0.2">
      <c r="A40" s="332">
        <v>1</v>
      </c>
      <c r="B40" s="332"/>
      <c r="C40" s="487"/>
      <c r="D40" s="494"/>
      <c r="E40" s="330" t="s">
        <v>7</v>
      </c>
      <c r="F40" s="294"/>
      <c r="G40" s="135"/>
      <c r="H40" s="135"/>
      <c r="I40" s="135"/>
      <c r="J40" s="135"/>
      <c r="K40" s="281"/>
      <c r="L40" s="592"/>
      <c r="M40" s="593"/>
      <c r="N40" s="593"/>
      <c r="O40" s="593"/>
      <c r="P40" s="593"/>
      <c r="Q40" s="593"/>
      <c r="R40" s="593"/>
      <c r="S40" s="593"/>
      <c r="T40" s="593"/>
      <c r="U40" s="594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1"/>
      <c r="AG40" s="595"/>
      <c r="AH40" s="596"/>
      <c r="AI40" s="71"/>
      <c r="AJ40" s="711"/>
      <c r="AK40" s="128"/>
    </row>
    <row r="41" spans="1:37" ht="15" customHeight="1" x14ac:dyDescent="0.2">
      <c r="A41" s="332"/>
      <c r="B41" s="332"/>
      <c r="C41" s="487"/>
      <c r="D41" s="494"/>
      <c r="E41" s="308" t="s">
        <v>8</v>
      </c>
      <c r="F41" s="294"/>
      <c r="G41" s="135"/>
      <c r="H41" s="135"/>
      <c r="I41" s="135"/>
      <c r="J41" s="135"/>
      <c r="K41" s="281"/>
      <c r="L41" s="600"/>
      <c r="M41" s="601"/>
      <c r="N41" s="601"/>
      <c r="O41" s="601"/>
      <c r="P41" s="601"/>
      <c r="Q41" s="601"/>
      <c r="R41" s="601"/>
      <c r="S41" s="601"/>
      <c r="T41" s="601"/>
      <c r="U41" s="602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1"/>
      <c r="AG41" s="603"/>
      <c r="AH41" s="604"/>
      <c r="AI41" s="71"/>
      <c r="AJ41" s="712"/>
      <c r="AK41" s="312"/>
    </row>
    <row r="42" spans="1:37" ht="15" customHeight="1" x14ac:dyDescent="0.2">
      <c r="A42" s="332"/>
      <c r="B42" s="332"/>
      <c r="C42" s="605">
        <v>14</v>
      </c>
      <c r="D42" s="606" t="str">
        <f>設定!M47</f>
        <v>土</v>
      </c>
      <c r="E42" s="398" t="s">
        <v>6</v>
      </c>
      <c r="F42" s="391"/>
      <c r="G42" s="392"/>
      <c r="H42" s="392"/>
      <c r="I42" s="392"/>
      <c r="J42" s="392"/>
      <c r="K42" s="393"/>
      <c r="L42" s="607"/>
      <c r="M42" s="608"/>
      <c r="N42" s="608"/>
      <c r="O42" s="608"/>
      <c r="P42" s="608"/>
      <c r="Q42" s="608"/>
      <c r="R42" s="608"/>
      <c r="S42" s="608"/>
      <c r="T42" s="608"/>
      <c r="U42" s="609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94"/>
      <c r="AH42" s="399"/>
      <c r="AI42" s="71"/>
      <c r="AJ42" s="710">
        <v>14</v>
      </c>
      <c r="AK42" s="136"/>
    </row>
    <row r="43" spans="1:37" ht="15" customHeight="1" x14ac:dyDescent="0.2">
      <c r="A43" s="332"/>
      <c r="B43" s="332"/>
      <c r="C43" s="605"/>
      <c r="D43" s="606"/>
      <c r="E43" s="404" t="s">
        <v>7</v>
      </c>
      <c r="F43" s="391"/>
      <c r="G43" s="392"/>
      <c r="H43" s="392"/>
      <c r="I43" s="392"/>
      <c r="J43" s="392"/>
      <c r="K43" s="393"/>
      <c r="L43" s="612"/>
      <c r="M43" s="613"/>
      <c r="N43" s="613"/>
      <c r="O43" s="613"/>
      <c r="P43" s="613"/>
      <c r="Q43" s="613"/>
      <c r="R43" s="613"/>
      <c r="S43" s="613"/>
      <c r="T43" s="613"/>
      <c r="U43" s="614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1"/>
      <c r="AG43" s="615"/>
      <c r="AH43" s="616"/>
      <c r="AI43" s="71"/>
      <c r="AJ43" s="711"/>
      <c r="AK43" s="128"/>
    </row>
    <row r="44" spans="1:37" ht="15" customHeight="1" x14ac:dyDescent="0.2">
      <c r="A44" s="332"/>
      <c r="B44" s="332"/>
      <c r="C44" s="605"/>
      <c r="D44" s="606"/>
      <c r="E44" s="405" t="s">
        <v>8</v>
      </c>
      <c r="F44" s="391"/>
      <c r="G44" s="392"/>
      <c r="H44" s="392"/>
      <c r="I44" s="392"/>
      <c r="J44" s="392"/>
      <c r="K44" s="393"/>
      <c r="L44" s="617"/>
      <c r="M44" s="618"/>
      <c r="N44" s="618"/>
      <c r="O44" s="618"/>
      <c r="P44" s="618"/>
      <c r="Q44" s="618"/>
      <c r="R44" s="618"/>
      <c r="S44" s="618"/>
      <c r="T44" s="618"/>
      <c r="U44" s="619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1"/>
      <c r="AG44" s="620"/>
      <c r="AH44" s="621"/>
      <c r="AI44" s="71"/>
      <c r="AJ44" s="712"/>
      <c r="AK44" s="312"/>
    </row>
    <row r="45" spans="1:37" ht="15" customHeight="1" x14ac:dyDescent="0.2">
      <c r="A45" s="332"/>
      <c r="B45" s="332"/>
      <c r="C45" s="605">
        <v>15</v>
      </c>
      <c r="D45" s="606" t="str">
        <f>設定!M50</f>
        <v>日</v>
      </c>
      <c r="E45" s="398" t="s">
        <v>6</v>
      </c>
      <c r="F45" s="391"/>
      <c r="G45" s="392"/>
      <c r="H45" s="392"/>
      <c r="I45" s="392"/>
      <c r="J45" s="392"/>
      <c r="K45" s="393"/>
      <c r="L45" s="607" t="str">
        <f>AK45</f>
        <v>第３日曜日「家庭の日・ファミリー読書」</v>
      </c>
      <c r="M45" s="608"/>
      <c r="N45" s="608"/>
      <c r="O45" s="608"/>
      <c r="P45" s="608"/>
      <c r="Q45" s="608"/>
      <c r="R45" s="608"/>
      <c r="S45" s="608"/>
      <c r="T45" s="608"/>
      <c r="U45" s="609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1"/>
      <c r="AG45" s="394"/>
      <c r="AH45" s="399"/>
      <c r="AI45" s="71"/>
      <c r="AJ45" s="710">
        <v>15</v>
      </c>
      <c r="AK45" s="136" t="s">
        <v>432</v>
      </c>
    </row>
    <row r="46" spans="1:37" ht="15" customHeight="1" x14ac:dyDescent="0.2">
      <c r="A46" s="332"/>
      <c r="B46" s="332"/>
      <c r="C46" s="605"/>
      <c r="D46" s="606"/>
      <c r="E46" s="404" t="s">
        <v>7</v>
      </c>
      <c r="F46" s="391"/>
      <c r="G46" s="392"/>
      <c r="H46" s="392"/>
      <c r="I46" s="392"/>
      <c r="J46" s="392"/>
      <c r="K46" s="393"/>
      <c r="L46" s="612"/>
      <c r="M46" s="613"/>
      <c r="N46" s="613"/>
      <c r="O46" s="613"/>
      <c r="P46" s="613"/>
      <c r="Q46" s="613"/>
      <c r="R46" s="613"/>
      <c r="S46" s="613"/>
      <c r="T46" s="613"/>
      <c r="U46" s="614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1"/>
      <c r="AG46" s="615"/>
      <c r="AH46" s="616"/>
      <c r="AI46" s="71"/>
      <c r="AJ46" s="711"/>
      <c r="AK46" s="128"/>
    </row>
    <row r="47" spans="1:37" ht="15" customHeight="1" x14ac:dyDescent="0.2">
      <c r="A47" s="332"/>
      <c r="B47" s="332"/>
      <c r="C47" s="605"/>
      <c r="D47" s="606"/>
      <c r="E47" s="405" t="s">
        <v>8</v>
      </c>
      <c r="F47" s="391"/>
      <c r="G47" s="392"/>
      <c r="H47" s="392"/>
      <c r="I47" s="392"/>
      <c r="J47" s="392"/>
      <c r="K47" s="393"/>
      <c r="L47" s="617"/>
      <c r="M47" s="618"/>
      <c r="N47" s="618"/>
      <c r="O47" s="618"/>
      <c r="P47" s="618"/>
      <c r="Q47" s="618"/>
      <c r="R47" s="618"/>
      <c r="S47" s="618"/>
      <c r="T47" s="618"/>
      <c r="U47" s="619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1"/>
      <c r="AG47" s="620"/>
      <c r="AH47" s="621"/>
      <c r="AI47" s="71"/>
      <c r="AJ47" s="712"/>
      <c r="AK47" s="312"/>
    </row>
    <row r="48" spans="1:37" ht="15" customHeight="1" x14ac:dyDescent="0.2">
      <c r="A48" s="332"/>
      <c r="B48" s="332"/>
      <c r="C48" s="487">
        <v>16</v>
      </c>
      <c r="D48" s="494" t="str">
        <f>設定!M53</f>
        <v>月</v>
      </c>
      <c r="E48" s="306" t="s">
        <v>6</v>
      </c>
      <c r="F48" s="294">
        <v>5</v>
      </c>
      <c r="G48" s="135">
        <v>5</v>
      </c>
      <c r="H48" s="135">
        <v>6</v>
      </c>
      <c r="I48" s="135">
        <v>6</v>
      </c>
      <c r="J48" s="135">
        <v>6</v>
      </c>
      <c r="K48" s="281">
        <v>6</v>
      </c>
      <c r="L48" s="597"/>
      <c r="M48" s="598"/>
      <c r="N48" s="598"/>
      <c r="O48" s="598"/>
      <c r="P48" s="598"/>
      <c r="Q48" s="598"/>
      <c r="R48" s="598"/>
      <c r="S48" s="598"/>
      <c r="T48" s="598"/>
      <c r="U48" s="599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/>
    </row>
    <row r="49" spans="1:37" ht="15" customHeight="1" x14ac:dyDescent="0.2">
      <c r="A49" s="332">
        <v>1</v>
      </c>
      <c r="B49" s="332"/>
      <c r="C49" s="487"/>
      <c r="D49" s="494"/>
      <c r="E49" s="330" t="s">
        <v>7</v>
      </c>
      <c r="F49" s="294"/>
      <c r="G49" s="135"/>
      <c r="H49" s="135"/>
      <c r="I49" s="135"/>
      <c r="J49" s="135"/>
      <c r="K49" s="281"/>
      <c r="L49" s="592"/>
      <c r="M49" s="593"/>
      <c r="N49" s="593"/>
      <c r="O49" s="593"/>
      <c r="P49" s="593"/>
      <c r="Q49" s="593"/>
      <c r="R49" s="593"/>
      <c r="S49" s="593"/>
      <c r="T49" s="593"/>
      <c r="U49" s="594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7" ht="15" customHeight="1" x14ac:dyDescent="0.2">
      <c r="A50" s="332"/>
      <c r="B50" s="332"/>
      <c r="C50" s="487"/>
      <c r="D50" s="494"/>
      <c r="E50" s="308" t="s">
        <v>8</v>
      </c>
      <c r="F50" s="294"/>
      <c r="G50" s="135"/>
      <c r="H50" s="135"/>
      <c r="I50" s="135"/>
      <c r="J50" s="135"/>
      <c r="K50" s="281"/>
      <c r="L50" s="600"/>
      <c r="M50" s="601"/>
      <c r="N50" s="601"/>
      <c r="O50" s="601"/>
      <c r="P50" s="601"/>
      <c r="Q50" s="601"/>
      <c r="R50" s="601"/>
      <c r="S50" s="601"/>
      <c r="T50" s="601"/>
      <c r="U50" s="602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7" ht="15" customHeight="1" x14ac:dyDescent="0.2">
      <c r="A51" s="332"/>
      <c r="B51" s="332"/>
      <c r="C51" s="487">
        <v>17</v>
      </c>
      <c r="D51" s="494" t="str">
        <f>設定!M56</f>
        <v>火</v>
      </c>
      <c r="E51" s="306" t="s">
        <v>6</v>
      </c>
      <c r="F51" s="294">
        <v>5</v>
      </c>
      <c r="G51" s="135">
        <v>5</v>
      </c>
      <c r="H51" s="135">
        <v>5</v>
      </c>
      <c r="I51" s="135">
        <v>6</v>
      </c>
      <c r="J51" s="135">
        <v>6</v>
      </c>
      <c r="K51" s="281">
        <v>6</v>
      </c>
      <c r="L51" s="597" t="str">
        <f>AK51</f>
        <v>学級の日</v>
      </c>
      <c r="M51" s="598"/>
      <c r="N51" s="598"/>
      <c r="O51" s="598"/>
      <c r="P51" s="598"/>
      <c r="Q51" s="598"/>
      <c r="R51" s="598"/>
      <c r="S51" s="598"/>
      <c r="T51" s="598"/>
      <c r="U51" s="599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405</v>
      </c>
    </row>
    <row r="52" spans="1:37" ht="15" customHeight="1" x14ac:dyDescent="0.2">
      <c r="A52" s="332">
        <v>1</v>
      </c>
      <c r="B52" s="332"/>
      <c r="C52" s="487"/>
      <c r="D52" s="494"/>
      <c r="E52" s="330" t="s">
        <v>7</v>
      </c>
      <c r="F52" s="294"/>
      <c r="G52" s="135"/>
      <c r="H52" s="135"/>
      <c r="I52" s="135"/>
      <c r="J52" s="135"/>
      <c r="K52" s="281"/>
      <c r="L52" s="592"/>
      <c r="M52" s="593"/>
      <c r="N52" s="593"/>
      <c r="O52" s="593"/>
      <c r="P52" s="593"/>
      <c r="Q52" s="593"/>
      <c r="R52" s="593"/>
      <c r="S52" s="593"/>
      <c r="T52" s="593"/>
      <c r="U52" s="594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/>
    </row>
    <row r="53" spans="1:37" ht="15" customHeight="1" thickBot="1" x14ac:dyDescent="0.25">
      <c r="A53" s="332"/>
      <c r="B53" s="332"/>
      <c r="C53" s="635"/>
      <c r="D53" s="495"/>
      <c r="E53" s="319" t="s">
        <v>8</v>
      </c>
      <c r="F53" s="320"/>
      <c r="G53" s="321"/>
      <c r="H53" s="321"/>
      <c r="I53" s="321"/>
      <c r="J53" s="321"/>
      <c r="K53" s="282"/>
      <c r="L53" s="638"/>
      <c r="M53" s="639"/>
      <c r="N53" s="639"/>
      <c r="O53" s="639"/>
      <c r="P53" s="639"/>
      <c r="Q53" s="639"/>
      <c r="R53" s="639"/>
      <c r="S53" s="639"/>
      <c r="T53" s="639"/>
      <c r="U53" s="640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7" ht="15" customHeight="1" thickBot="1" x14ac:dyDescent="0.25">
      <c r="A54" s="333"/>
      <c r="B54" s="333"/>
      <c r="C54" s="94"/>
      <c r="D54" s="94"/>
      <c r="E54" s="95"/>
      <c r="F54" s="94"/>
      <c r="G54" s="94"/>
      <c r="H54" s="94"/>
      <c r="I54" s="94"/>
      <c r="J54" s="94"/>
      <c r="K54" s="94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97"/>
      <c r="AI54" s="73"/>
      <c r="AJ54" s="73"/>
      <c r="AK54" s="73"/>
    </row>
    <row r="55" spans="1:37" ht="21" customHeight="1" thickBot="1" x14ac:dyDescent="0.25">
      <c r="A55" s="332"/>
      <c r="B55" s="332"/>
      <c r="C55" s="98"/>
      <c r="D55" s="99"/>
      <c r="E55" s="100"/>
      <c r="F55" s="74"/>
      <c r="G55" s="74"/>
      <c r="H55" s="74"/>
      <c r="I55" s="74"/>
      <c r="J55" s="74"/>
      <c r="K55" s="74"/>
      <c r="L55" s="74"/>
      <c r="M55" s="101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98"/>
      <c r="Z55" s="98"/>
      <c r="AA55" s="98"/>
      <c r="AB55" s="643" t="str">
        <f>設定!B4</f>
        <v>浦添市立沢岻小学校</v>
      </c>
      <c r="AC55" s="643"/>
      <c r="AD55" s="643"/>
      <c r="AE55" s="643"/>
      <c r="AF55" s="643"/>
      <c r="AG55" s="102">
        <v>2</v>
      </c>
      <c r="AH55" s="103" t="s">
        <v>43</v>
      </c>
      <c r="AI55" s="73"/>
      <c r="AJ55" s="73"/>
      <c r="AK55" s="73"/>
    </row>
    <row r="56" spans="1:37" ht="21" customHeight="1" thickBot="1" x14ac:dyDescent="0.25">
      <c r="A56" s="332"/>
      <c r="B56" s="332"/>
      <c r="C56" s="104" t="s">
        <v>9</v>
      </c>
      <c r="D56" s="105" t="s">
        <v>36</v>
      </c>
      <c r="E56" s="106" t="s">
        <v>37</v>
      </c>
      <c r="F56" s="107" t="s">
        <v>0</v>
      </c>
      <c r="G56" s="108" t="s">
        <v>1</v>
      </c>
      <c r="H56" s="108" t="s">
        <v>2</v>
      </c>
      <c r="I56" s="108" t="s">
        <v>3</v>
      </c>
      <c r="J56" s="108" t="s">
        <v>4</v>
      </c>
      <c r="K56" s="109" t="s">
        <v>5</v>
      </c>
      <c r="L56" s="644" t="s">
        <v>34</v>
      </c>
      <c r="M56" s="645"/>
      <c r="N56" s="645"/>
      <c r="O56" s="645"/>
      <c r="P56" s="645"/>
      <c r="Q56" s="645"/>
      <c r="R56" s="645"/>
      <c r="S56" s="645"/>
      <c r="T56" s="645"/>
      <c r="U56" s="646"/>
      <c r="V56" s="647" t="s">
        <v>39</v>
      </c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8" t="s">
        <v>35</v>
      </c>
      <c r="AH56" s="649"/>
      <c r="AI56" s="73"/>
      <c r="AJ56" s="73"/>
      <c r="AK56" s="73"/>
    </row>
    <row r="57" spans="1:37" ht="15" customHeight="1" x14ac:dyDescent="0.2">
      <c r="A57" s="332"/>
      <c r="B57" s="332"/>
      <c r="C57" s="650">
        <v>18</v>
      </c>
      <c r="D57" s="652" t="str">
        <f>設定!M59</f>
        <v>水</v>
      </c>
      <c r="E57" s="322" t="s">
        <v>6</v>
      </c>
      <c r="F57" s="132">
        <v>5</v>
      </c>
      <c r="G57" s="133">
        <v>5</v>
      </c>
      <c r="H57" s="133">
        <v>5</v>
      </c>
      <c r="I57" s="133">
        <v>5</v>
      </c>
      <c r="J57" s="133">
        <v>5</v>
      </c>
      <c r="K57" s="134">
        <v>5</v>
      </c>
      <c r="L57" s="585" t="str">
        <f>AK57</f>
        <v>職員会議</v>
      </c>
      <c r="M57" s="654"/>
      <c r="N57" s="654"/>
      <c r="O57" s="654"/>
      <c r="P57" s="654"/>
      <c r="Q57" s="654"/>
      <c r="R57" s="654"/>
      <c r="S57" s="654"/>
      <c r="T57" s="654"/>
      <c r="U57" s="655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1"/>
      <c r="AG57" s="323"/>
      <c r="AH57" s="311"/>
      <c r="AI57" s="71"/>
      <c r="AJ57" s="710">
        <v>18</v>
      </c>
      <c r="AK57" s="136" t="s">
        <v>226</v>
      </c>
    </row>
    <row r="58" spans="1:37" ht="15" customHeight="1" x14ac:dyDescent="0.2">
      <c r="A58" s="332">
        <v>1</v>
      </c>
      <c r="B58" s="332"/>
      <c r="C58" s="650"/>
      <c r="D58" s="652"/>
      <c r="E58" s="324" t="s">
        <v>7</v>
      </c>
      <c r="F58" s="294"/>
      <c r="G58" s="135"/>
      <c r="H58" s="135"/>
      <c r="I58" s="135"/>
      <c r="J58" s="135"/>
      <c r="K58" s="281"/>
      <c r="L58" s="592"/>
      <c r="M58" s="656"/>
      <c r="N58" s="656"/>
      <c r="O58" s="656"/>
      <c r="P58" s="656"/>
      <c r="Q58" s="656"/>
      <c r="R58" s="656"/>
      <c r="S58" s="656"/>
      <c r="T58" s="656"/>
      <c r="U58" s="594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/>
    </row>
    <row r="59" spans="1:37" ht="15" customHeight="1" x14ac:dyDescent="0.2">
      <c r="A59" s="332"/>
      <c r="B59" s="332"/>
      <c r="C59" s="651"/>
      <c r="D59" s="653"/>
      <c r="E59" s="325" t="s">
        <v>8</v>
      </c>
      <c r="F59" s="294"/>
      <c r="G59" s="135"/>
      <c r="H59" s="135"/>
      <c r="I59" s="135"/>
      <c r="J59" s="135"/>
      <c r="K59" s="281"/>
      <c r="L59" s="600"/>
      <c r="M59" s="601"/>
      <c r="N59" s="601"/>
      <c r="O59" s="601"/>
      <c r="P59" s="601"/>
      <c r="Q59" s="601"/>
      <c r="R59" s="601"/>
      <c r="S59" s="601"/>
      <c r="T59" s="601"/>
      <c r="U59" s="602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/>
    </row>
    <row r="60" spans="1:37" ht="15" customHeight="1" x14ac:dyDescent="0.2">
      <c r="A60" s="332"/>
      <c r="B60" s="332"/>
      <c r="C60" s="663">
        <v>19</v>
      </c>
      <c r="D60" s="652" t="str">
        <f>設定!M62</f>
        <v>木</v>
      </c>
      <c r="E60" s="326" t="s">
        <v>6</v>
      </c>
      <c r="F60" s="294">
        <v>5</v>
      </c>
      <c r="G60" s="135">
        <v>6</v>
      </c>
      <c r="H60" s="135">
        <v>6</v>
      </c>
      <c r="I60" s="135">
        <v>6</v>
      </c>
      <c r="J60" s="135">
        <v>6</v>
      </c>
      <c r="K60" s="281">
        <v>6</v>
      </c>
      <c r="L60" s="743"/>
      <c r="M60" s="744"/>
      <c r="N60" s="744"/>
      <c r="O60" s="744"/>
      <c r="P60" s="744"/>
      <c r="Q60" s="744"/>
      <c r="R60" s="744"/>
      <c r="S60" s="744"/>
      <c r="T60" s="744"/>
      <c r="U60" s="745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/>
    </row>
    <row r="61" spans="1:37" ht="15" customHeight="1" x14ac:dyDescent="0.2">
      <c r="A61" s="332">
        <v>1</v>
      </c>
      <c r="B61" s="332"/>
      <c r="C61" s="650"/>
      <c r="D61" s="652"/>
      <c r="E61" s="324" t="s">
        <v>7</v>
      </c>
      <c r="F61" s="294"/>
      <c r="G61" s="135"/>
      <c r="H61" s="135"/>
      <c r="I61" s="135"/>
      <c r="J61" s="135"/>
      <c r="K61" s="281"/>
      <c r="L61" s="592"/>
      <c r="M61" s="656"/>
      <c r="N61" s="656"/>
      <c r="O61" s="656"/>
      <c r="P61" s="656"/>
      <c r="Q61" s="656"/>
      <c r="R61" s="656"/>
      <c r="S61" s="656"/>
      <c r="T61" s="656"/>
      <c r="U61" s="594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/>
    </row>
    <row r="62" spans="1:37" ht="15" customHeight="1" x14ac:dyDescent="0.2">
      <c r="A62" s="332"/>
      <c r="B62" s="332"/>
      <c r="C62" s="651"/>
      <c r="D62" s="653"/>
      <c r="E62" s="325" t="s">
        <v>8</v>
      </c>
      <c r="F62" s="294"/>
      <c r="G62" s="135"/>
      <c r="H62" s="135"/>
      <c r="I62" s="135"/>
      <c r="J62" s="135"/>
      <c r="K62" s="281"/>
      <c r="L62" s="600"/>
      <c r="M62" s="601"/>
      <c r="N62" s="601"/>
      <c r="O62" s="601"/>
      <c r="P62" s="601"/>
      <c r="Q62" s="601"/>
      <c r="R62" s="601"/>
      <c r="S62" s="601"/>
      <c r="T62" s="601"/>
      <c r="U62" s="602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1"/>
      <c r="AG62" s="603"/>
      <c r="AH62" s="604"/>
      <c r="AI62" s="71"/>
      <c r="AJ62" s="712"/>
      <c r="AK62" s="312"/>
    </row>
    <row r="63" spans="1:37" ht="15" customHeight="1" x14ac:dyDescent="0.2">
      <c r="A63" s="332"/>
      <c r="B63" s="332"/>
      <c r="C63" s="663">
        <v>20</v>
      </c>
      <c r="D63" s="652" t="str">
        <f>設定!M65</f>
        <v>金</v>
      </c>
      <c r="E63" s="326" t="s">
        <v>6</v>
      </c>
      <c r="F63" s="294">
        <v>5</v>
      </c>
      <c r="G63" s="135">
        <v>5</v>
      </c>
      <c r="H63" s="135">
        <v>5</v>
      </c>
      <c r="I63" s="135">
        <v>5</v>
      </c>
      <c r="J63" s="135">
        <v>5</v>
      </c>
      <c r="K63" s="281">
        <v>5</v>
      </c>
      <c r="L63" s="743"/>
      <c r="M63" s="744"/>
      <c r="N63" s="744"/>
      <c r="O63" s="744"/>
      <c r="P63" s="744"/>
      <c r="Q63" s="744"/>
      <c r="R63" s="744"/>
      <c r="S63" s="744"/>
      <c r="T63" s="744"/>
      <c r="U63" s="745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1"/>
      <c r="AG63" s="310"/>
      <c r="AH63" s="327"/>
      <c r="AI63" s="71"/>
      <c r="AJ63" s="710">
        <v>20</v>
      </c>
      <c r="AK63" s="136"/>
    </row>
    <row r="64" spans="1:37" ht="15" customHeight="1" x14ac:dyDescent="0.2">
      <c r="A64" s="332">
        <v>1</v>
      </c>
      <c r="B64" s="332"/>
      <c r="C64" s="650"/>
      <c r="D64" s="652"/>
      <c r="E64" s="324" t="s">
        <v>7</v>
      </c>
      <c r="F64" s="294"/>
      <c r="G64" s="135"/>
      <c r="H64" s="135"/>
      <c r="I64" s="135"/>
      <c r="J64" s="135"/>
      <c r="K64" s="281"/>
      <c r="L64" s="592"/>
      <c r="M64" s="656"/>
      <c r="N64" s="656"/>
      <c r="O64" s="656"/>
      <c r="P64" s="656"/>
      <c r="Q64" s="656"/>
      <c r="R64" s="656"/>
      <c r="S64" s="656"/>
      <c r="T64" s="656"/>
      <c r="U64" s="594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1"/>
      <c r="AG64" s="595"/>
      <c r="AH64" s="596"/>
      <c r="AI64" s="71"/>
      <c r="AJ64" s="711"/>
      <c r="AK64" s="128"/>
    </row>
    <row r="65" spans="1:37" ht="15" customHeight="1" x14ac:dyDescent="0.2">
      <c r="A65" s="332"/>
      <c r="B65" s="332"/>
      <c r="C65" s="651"/>
      <c r="D65" s="653"/>
      <c r="E65" s="325" t="s">
        <v>8</v>
      </c>
      <c r="F65" s="294"/>
      <c r="G65" s="135"/>
      <c r="H65" s="135"/>
      <c r="I65" s="135"/>
      <c r="J65" s="135"/>
      <c r="K65" s="281"/>
      <c r="L65" s="600"/>
      <c r="M65" s="601"/>
      <c r="N65" s="601"/>
      <c r="O65" s="601"/>
      <c r="P65" s="601"/>
      <c r="Q65" s="601"/>
      <c r="R65" s="601"/>
      <c r="S65" s="601"/>
      <c r="T65" s="601"/>
      <c r="U65" s="602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1"/>
      <c r="AG65" s="603"/>
      <c r="AH65" s="604"/>
      <c r="AI65" s="71"/>
      <c r="AJ65" s="712"/>
      <c r="AK65" s="312"/>
    </row>
    <row r="66" spans="1:37" ht="15" customHeight="1" x14ac:dyDescent="0.2">
      <c r="A66" s="332"/>
      <c r="B66" s="332"/>
      <c r="C66" s="657">
        <v>21</v>
      </c>
      <c r="D66" s="660" t="str">
        <f>設定!M68</f>
        <v>土</v>
      </c>
      <c r="E66" s="390" t="s">
        <v>6</v>
      </c>
      <c r="F66" s="391"/>
      <c r="G66" s="392"/>
      <c r="H66" s="392"/>
      <c r="I66" s="392"/>
      <c r="J66" s="392"/>
      <c r="K66" s="393"/>
      <c r="L66" s="769" t="str">
        <f>AK66</f>
        <v>第３土曜日「おきなわ地域教育の日」</v>
      </c>
      <c r="M66" s="770"/>
      <c r="N66" s="770"/>
      <c r="O66" s="770"/>
      <c r="P66" s="770"/>
      <c r="Q66" s="770"/>
      <c r="R66" s="770"/>
      <c r="S66" s="770"/>
      <c r="T66" s="770"/>
      <c r="U66" s="771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1"/>
      <c r="AG66" s="394"/>
      <c r="AH66" s="395"/>
      <c r="AI66" s="71"/>
      <c r="AJ66" s="710">
        <v>21</v>
      </c>
      <c r="AK66" s="136" t="s">
        <v>430</v>
      </c>
    </row>
    <row r="67" spans="1:37" ht="15" customHeight="1" x14ac:dyDescent="0.2">
      <c r="A67" s="332"/>
      <c r="B67" s="332"/>
      <c r="C67" s="658"/>
      <c r="D67" s="660"/>
      <c r="E67" s="396" t="s">
        <v>7</v>
      </c>
      <c r="F67" s="391"/>
      <c r="G67" s="392"/>
      <c r="H67" s="392"/>
      <c r="I67" s="392"/>
      <c r="J67" s="392"/>
      <c r="K67" s="393"/>
      <c r="L67" s="612"/>
      <c r="M67" s="662"/>
      <c r="N67" s="662"/>
      <c r="O67" s="662"/>
      <c r="P67" s="662"/>
      <c r="Q67" s="662"/>
      <c r="R67" s="662"/>
      <c r="S67" s="662"/>
      <c r="T67" s="662"/>
      <c r="U67" s="614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1"/>
      <c r="AG67" s="615"/>
      <c r="AH67" s="616"/>
      <c r="AI67" s="71"/>
      <c r="AJ67" s="711"/>
      <c r="AK67" s="128"/>
    </row>
    <row r="68" spans="1:37" ht="15" customHeight="1" x14ac:dyDescent="0.2">
      <c r="A68" s="332"/>
      <c r="B68" s="332"/>
      <c r="C68" s="659"/>
      <c r="D68" s="661"/>
      <c r="E68" s="397" t="s">
        <v>8</v>
      </c>
      <c r="F68" s="391"/>
      <c r="G68" s="392"/>
      <c r="H68" s="392"/>
      <c r="I68" s="392"/>
      <c r="J68" s="392"/>
      <c r="K68" s="393"/>
      <c r="L68" s="617"/>
      <c r="M68" s="618"/>
      <c r="N68" s="618"/>
      <c r="O68" s="618"/>
      <c r="P68" s="618"/>
      <c r="Q68" s="618"/>
      <c r="R68" s="618"/>
      <c r="S68" s="618"/>
      <c r="T68" s="618"/>
      <c r="U68" s="619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1"/>
      <c r="AG68" s="620"/>
      <c r="AH68" s="621"/>
      <c r="AI68" s="71"/>
      <c r="AJ68" s="712"/>
      <c r="AK68" s="312"/>
    </row>
    <row r="69" spans="1:37" ht="15" customHeight="1" x14ac:dyDescent="0.2">
      <c r="A69" s="332"/>
      <c r="B69" s="332"/>
      <c r="C69" s="657">
        <v>22</v>
      </c>
      <c r="D69" s="660" t="str">
        <f>設定!M71</f>
        <v>日</v>
      </c>
      <c r="E69" s="390" t="s">
        <v>6</v>
      </c>
      <c r="F69" s="391"/>
      <c r="G69" s="392"/>
      <c r="H69" s="392"/>
      <c r="I69" s="392"/>
      <c r="J69" s="392"/>
      <c r="K69" s="393"/>
      <c r="L69" s="769"/>
      <c r="M69" s="770"/>
      <c r="N69" s="770"/>
      <c r="O69" s="770"/>
      <c r="P69" s="770"/>
      <c r="Q69" s="770"/>
      <c r="R69" s="770"/>
      <c r="S69" s="770"/>
      <c r="T69" s="770"/>
      <c r="U69" s="771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1"/>
      <c r="AG69" s="394"/>
      <c r="AH69" s="395"/>
      <c r="AI69" s="71"/>
      <c r="AJ69" s="710">
        <v>22</v>
      </c>
      <c r="AK69" s="136"/>
    </row>
    <row r="70" spans="1:37" ht="15" customHeight="1" x14ac:dyDescent="0.2">
      <c r="A70" s="332"/>
      <c r="B70" s="332"/>
      <c r="C70" s="658"/>
      <c r="D70" s="660"/>
      <c r="E70" s="396" t="s">
        <v>7</v>
      </c>
      <c r="F70" s="391"/>
      <c r="G70" s="392"/>
      <c r="H70" s="392"/>
      <c r="I70" s="392"/>
      <c r="J70" s="392"/>
      <c r="K70" s="393"/>
      <c r="L70" s="612"/>
      <c r="M70" s="662"/>
      <c r="N70" s="662"/>
      <c r="O70" s="662"/>
      <c r="P70" s="662"/>
      <c r="Q70" s="662"/>
      <c r="R70" s="662"/>
      <c r="S70" s="662"/>
      <c r="T70" s="662"/>
      <c r="U70" s="614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1"/>
      <c r="AG70" s="615"/>
      <c r="AH70" s="616"/>
      <c r="AI70" s="71"/>
      <c r="AJ70" s="711"/>
      <c r="AK70" s="128"/>
    </row>
    <row r="71" spans="1:37" ht="15" customHeight="1" x14ac:dyDescent="0.2">
      <c r="A71" s="332"/>
      <c r="B71" s="332"/>
      <c r="C71" s="659"/>
      <c r="D71" s="661"/>
      <c r="E71" s="397" t="s">
        <v>8</v>
      </c>
      <c r="F71" s="391"/>
      <c r="G71" s="392"/>
      <c r="H71" s="392"/>
      <c r="I71" s="392"/>
      <c r="J71" s="392"/>
      <c r="K71" s="393"/>
      <c r="L71" s="617"/>
      <c r="M71" s="618"/>
      <c r="N71" s="618"/>
      <c r="O71" s="618"/>
      <c r="P71" s="618"/>
      <c r="Q71" s="618"/>
      <c r="R71" s="618"/>
      <c r="S71" s="618"/>
      <c r="T71" s="618"/>
      <c r="U71" s="619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1"/>
      <c r="AG71" s="620"/>
      <c r="AH71" s="621"/>
      <c r="AI71" s="71"/>
      <c r="AJ71" s="712"/>
      <c r="AK71" s="312"/>
    </row>
    <row r="72" spans="1:37" ht="15" customHeight="1" x14ac:dyDescent="0.2">
      <c r="A72" s="332"/>
      <c r="B72" s="332"/>
      <c r="C72" s="657">
        <v>23</v>
      </c>
      <c r="D72" s="660" t="str">
        <f>設定!M74</f>
        <v>月</v>
      </c>
      <c r="E72" s="390" t="s">
        <v>6</v>
      </c>
      <c r="F72" s="391"/>
      <c r="G72" s="392"/>
      <c r="H72" s="392"/>
      <c r="I72" s="392"/>
      <c r="J72" s="392"/>
      <c r="K72" s="393"/>
      <c r="L72" s="607" t="str">
        <f>AK72</f>
        <v>天皇誕生日</v>
      </c>
      <c r="M72" s="608"/>
      <c r="N72" s="608"/>
      <c r="O72" s="608"/>
      <c r="P72" s="608"/>
      <c r="Q72" s="608"/>
      <c r="R72" s="608"/>
      <c r="S72" s="608"/>
      <c r="T72" s="608"/>
      <c r="U72" s="609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1"/>
      <c r="AG72" s="394"/>
      <c r="AH72" s="395"/>
      <c r="AI72" s="71"/>
      <c r="AJ72" s="710">
        <v>23</v>
      </c>
      <c r="AK72" s="136" t="s">
        <v>209</v>
      </c>
    </row>
    <row r="73" spans="1:37" ht="15" customHeight="1" x14ac:dyDescent="0.2">
      <c r="A73" s="332"/>
      <c r="B73" s="332"/>
      <c r="C73" s="658"/>
      <c r="D73" s="660"/>
      <c r="E73" s="396" t="s">
        <v>7</v>
      </c>
      <c r="F73" s="391"/>
      <c r="G73" s="392"/>
      <c r="H73" s="392"/>
      <c r="I73" s="392"/>
      <c r="J73" s="392"/>
      <c r="K73" s="393"/>
      <c r="L73" s="612"/>
      <c r="M73" s="662"/>
      <c r="N73" s="662"/>
      <c r="O73" s="662"/>
      <c r="P73" s="662"/>
      <c r="Q73" s="662"/>
      <c r="R73" s="662"/>
      <c r="S73" s="662"/>
      <c r="T73" s="662"/>
      <c r="U73" s="614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1"/>
      <c r="AG73" s="615"/>
      <c r="AH73" s="616"/>
      <c r="AI73" s="71"/>
      <c r="AJ73" s="711"/>
      <c r="AK73" s="128"/>
    </row>
    <row r="74" spans="1:37" ht="15" customHeight="1" x14ac:dyDescent="0.2">
      <c r="A74" s="332"/>
      <c r="B74" s="332"/>
      <c r="C74" s="659"/>
      <c r="D74" s="661"/>
      <c r="E74" s="397" t="s">
        <v>8</v>
      </c>
      <c r="F74" s="391"/>
      <c r="G74" s="392"/>
      <c r="H74" s="392"/>
      <c r="I74" s="392"/>
      <c r="J74" s="392"/>
      <c r="K74" s="393"/>
      <c r="L74" s="617"/>
      <c r="M74" s="618"/>
      <c r="N74" s="618"/>
      <c r="O74" s="618"/>
      <c r="P74" s="618"/>
      <c r="Q74" s="618"/>
      <c r="R74" s="618"/>
      <c r="S74" s="618"/>
      <c r="T74" s="618"/>
      <c r="U74" s="619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1"/>
      <c r="AG74" s="620"/>
      <c r="AH74" s="621"/>
      <c r="AI74" s="71"/>
      <c r="AJ74" s="712"/>
      <c r="AK74" s="312"/>
    </row>
    <row r="75" spans="1:37" ht="15" customHeight="1" x14ac:dyDescent="0.2">
      <c r="A75" s="332"/>
      <c r="B75" s="332"/>
      <c r="C75" s="663">
        <v>24</v>
      </c>
      <c r="D75" s="652" t="str">
        <f>設定!M77</f>
        <v>火</v>
      </c>
      <c r="E75" s="326" t="s">
        <v>6</v>
      </c>
      <c r="F75" s="294">
        <v>5</v>
      </c>
      <c r="G75" s="135">
        <v>5</v>
      </c>
      <c r="H75" s="135">
        <v>5</v>
      </c>
      <c r="I75" s="135">
        <v>6</v>
      </c>
      <c r="J75" s="135">
        <v>6</v>
      </c>
      <c r="K75" s="281">
        <v>6</v>
      </c>
      <c r="L75" s="743" t="str">
        <f>AK75</f>
        <v>学級の日【あんしんアンケート】</v>
      </c>
      <c r="M75" s="744"/>
      <c r="N75" s="744"/>
      <c r="O75" s="744"/>
      <c r="P75" s="744"/>
      <c r="Q75" s="744"/>
      <c r="R75" s="744"/>
      <c r="S75" s="744"/>
      <c r="T75" s="744"/>
      <c r="U75" s="745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136" t="s">
        <v>284</v>
      </c>
    </row>
    <row r="76" spans="1:37" ht="15" customHeight="1" x14ac:dyDescent="0.2">
      <c r="A76" s="332">
        <v>1</v>
      </c>
      <c r="B76" s="332"/>
      <c r="C76" s="650"/>
      <c r="D76" s="652"/>
      <c r="E76" s="324" t="s">
        <v>7</v>
      </c>
      <c r="F76" s="294"/>
      <c r="G76" s="135"/>
      <c r="H76" s="135"/>
      <c r="I76" s="135"/>
      <c r="J76" s="135"/>
      <c r="K76" s="281"/>
      <c r="L76" s="592"/>
      <c r="M76" s="656"/>
      <c r="N76" s="656"/>
      <c r="O76" s="656"/>
      <c r="P76" s="656"/>
      <c r="Q76" s="656"/>
      <c r="R76" s="656"/>
      <c r="S76" s="656"/>
      <c r="T76" s="656"/>
      <c r="U76" s="594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/>
    </row>
    <row r="77" spans="1:37" ht="15" customHeight="1" x14ac:dyDescent="0.2">
      <c r="A77" s="332"/>
      <c r="B77" s="332"/>
      <c r="C77" s="651"/>
      <c r="D77" s="653"/>
      <c r="E77" s="325" t="s">
        <v>8</v>
      </c>
      <c r="F77" s="294"/>
      <c r="G77" s="135"/>
      <c r="H77" s="135"/>
      <c r="I77" s="135"/>
      <c r="J77" s="135"/>
      <c r="K77" s="281"/>
      <c r="L77" s="600"/>
      <c r="M77" s="601"/>
      <c r="N77" s="601"/>
      <c r="O77" s="601"/>
      <c r="P77" s="601"/>
      <c r="Q77" s="601"/>
      <c r="R77" s="601"/>
      <c r="S77" s="601"/>
      <c r="T77" s="601"/>
      <c r="U77" s="602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/>
    </row>
    <row r="78" spans="1:37" ht="15" customHeight="1" x14ac:dyDescent="0.2">
      <c r="A78" s="332"/>
      <c r="B78" s="332"/>
      <c r="C78" s="663">
        <v>25</v>
      </c>
      <c r="D78" s="652" t="str">
        <f>設定!M80</f>
        <v>水</v>
      </c>
      <c r="E78" s="326" t="s">
        <v>6</v>
      </c>
      <c r="F78" s="294">
        <v>5</v>
      </c>
      <c r="G78" s="135">
        <v>5</v>
      </c>
      <c r="H78" s="135">
        <v>5</v>
      </c>
      <c r="I78" s="135">
        <v>5</v>
      </c>
      <c r="J78" s="135">
        <v>5</v>
      </c>
      <c r="K78" s="281">
        <v>5</v>
      </c>
      <c r="L78" s="597" t="str">
        <f>AK78</f>
        <v>委員会活動（６校時）</v>
      </c>
      <c r="M78" s="598"/>
      <c r="N78" s="598"/>
      <c r="O78" s="598"/>
      <c r="P78" s="598"/>
      <c r="Q78" s="598"/>
      <c r="R78" s="598"/>
      <c r="S78" s="598"/>
      <c r="T78" s="598"/>
      <c r="U78" s="599"/>
      <c r="V78" s="590" t="s">
        <v>470</v>
      </c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 t="s">
        <v>370</v>
      </c>
    </row>
    <row r="79" spans="1:37" ht="15" customHeight="1" x14ac:dyDescent="0.2">
      <c r="A79" s="332">
        <v>1</v>
      </c>
      <c r="B79" s="332"/>
      <c r="C79" s="650"/>
      <c r="D79" s="652"/>
      <c r="E79" s="324" t="s">
        <v>7</v>
      </c>
      <c r="F79" s="294"/>
      <c r="G79" s="135"/>
      <c r="H79" s="135"/>
      <c r="I79" s="135"/>
      <c r="J79" s="135"/>
      <c r="K79" s="281"/>
      <c r="L79" s="592" t="str">
        <f>AK79</f>
        <v>第３回　学校保健員会　１５：４５～</v>
      </c>
      <c r="M79" s="656"/>
      <c r="N79" s="656"/>
      <c r="O79" s="656"/>
      <c r="P79" s="656"/>
      <c r="Q79" s="656"/>
      <c r="R79" s="656"/>
      <c r="S79" s="656"/>
      <c r="T79" s="656"/>
      <c r="U79" s="594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 t="s">
        <v>400</v>
      </c>
    </row>
    <row r="80" spans="1:37" ht="15" customHeight="1" x14ac:dyDescent="0.2">
      <c r="A80" s="332"/>
      <c r="B80" s="332"/>
      <c r="C80" s="651"/>
      <c r="D80" s="653"/>
      <c r="E80" s="325" t="s">
        <v>8</v>
      </c>
      <c r="F80" s="294"/>
      <c r="G80" s="135"/>
      <c r="H80" s="135"/>
      <c r="I80" s="135"/>
      <c r="J80" s="135"/>
      <c r="K80" s="281"/>
      <c r="L80" s="600" t="str">
        <f>AK80</f>
        <v>★部活動連絡会　１８：００～</v>
      </c>
      <c r="M80" s="601"/>
      <c r="N80" s="601"/>
      <c r="O80" s="601"/>
      <c r="P80" s="601"/>
      <c r="Q80" s="601"/>
      <c r="R80" s="601"/>
      <c r="S80" s="601"/>
      <c r="T80" s="601"/>
      <c r="U80" s="602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 t="s">
        <v>358</v>
      </c>
    </row>
    <row r="81" spans="1:37" ht="15" customHeight="1" x14ac:dyDescent="0.2">
      <c r="A81" s="332"/>
      <c r="B81" s="332"/>
      <c r="C81" s="663">
        <v>26</v>
      </c>
      <c r="D81" s="652" t="str">
        <f>設定!M83</f>
        <v>木</v>
      </c>
      <c r="E81" s="326" t="s">
        <v>6</v>
      </c>
      <c r="F81" s="294">
        <v>4</v>
      </c>
      <c r="G81" s="135">
        <v>5</v>
      </c>
      <c r="H81" s="135">
        <v>5</v>
      </c>
      <c r="I81" s="135">
        <v>5</v>
      </c>
      <c r="J81" s="135">
        <v>5</v>
      </c>
      <c r="K81" s="281">
        <v>5</v>
      </c>
      <c r="L81" s="597" t="str">
        <f>AK81</f>
        <v>６年生を送る会（１校時）</v>
      </c>
      <c r="M81" s="598"/>
      <c r="N81" s="598"/>
      <c r="O81" s="598"/>
      <c r="P81" s="598"/>
      <c r="Q81" s="598"/>
      <c r="R81" s="598"/>
      <c r="S81" s="598"/>
      <c r="T81" s="598"/>
      <c r="U81" s="599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 t="s">
        <v>252</v>
      </c>
    </row>
    <row r="82" spans="1:37" ht="15" customHeight="1" x14ac:dyDescent="0.2">
      <c r="A82" s="332">
        <v>1</v>
      </c>
      <c r="B82" s="332"/>
      <c r="C82" s="650"/>
      <c r="D82" s="652"/>
      <c r="E82" s="324" t="s">
        <v>7</v>
      </c>
      <c r="F82" s="294">
        <v>1</v>
      </c>
      <c r="G82" s="135">
        <v>1</v>
      </c>
      <c r="H82" s="135">
        <v>1</v>
      </c>
      <c r="I82" s="135">
        <v>1</v>
      </c>
      <c r="J82" s="135">
        <v>1</v>
      </c>
      <c r="K82" s="281">
        <v>1</v>
      </c>
      <c r="L82" s="592"/>
      <c r="M82" s="656"/>
      <c r="N82" s="656"/>
      <c r="O82" s="656"/>
      <c r="P82" s="656"/>
      <c r="Q82" s="656"/>
      <c r="R82" s="656"/>
      <c r="S82" s="656"/>
      <c r="T82" s="656"/>
      <c r="U82" s="594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/>
    </row>
    <row r="83" spans="1:37" ht="15" customHeight="1" x14ac:dyDescent="0.2">
      <c r="A83" s="332"/>
      <c r="B83" s="332"/>
      <c r="C83" s="651"/>
      <c r="D83" s="653"/>
      <c r="E83" s="325" t="s">
        <v>8</v>
      </c>
      <c r="F83" s="294"/>
      <c r="G83" s="135"/>
      <c r="H83" s="135"/>
      <c r="I83" s="135"/>
      <c r="J83" s="135"/>
      <c r="K83" s="281"/>
      <c r="L83" s="600"/>
      <c r="M83" s="601"/>
      <c r="N83" s="601"/>
      <c r="O83" s="601"/>
      <c r="P83" s="601"/>
      <c r="Q83" s="601"/>
      <c r="R83" s="601"/>
      <c r="S83" s="601"/>
      <c r="T83" s="601"/>
      <c r="U83" s="602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</row>
    <row r="84" spans="1:37" ht="15" customHeight="1" x14ac:dyDescent="0.2">
      <c r="A84" s="332"/>
      <c r="B84" s="332"/>
      <c r="C84" s="663">
        <v>27</v>
      </c>
      <c r="D84" s="652" t="str">
        <f>設定!M86</f>
        <v>金</v>
      </c>
      <c r="E84" s="326" t="s">
        <v>6</v>
      </c>
      <c r="F84" s="294">
        <v>5</v>
      </c>
      <c r="G84" s="135">
        <v>5</v>
      </c>
      <c r="H84" s="135">
        <v>5</v>
      </c>
      <c r="I84" s="135">
        <v>5</v>
      </c>
      <c r="J84" s="135">
        <v>5</v>
      </c>
      <c r="K84" s="281">
        <v>5</v>
      </c>
      <c r="L84" s="743"/>
      <c r="M84" s="744"/>
      <c r="N84" s="744"/>
      <c r="O84" s="744"/>
      <c r="P84" s="744"/>
      <c r="Q84" s="744"/>
      <c r="R84" s="744"/>
      <c r="S84" s="744"/>
      <c r="T84" s="744"/>
      <c r="U84" s="745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/>
    </row>
    <row r="85" spans="1:37" ht="15" customHeight="1" x14ac:dyDescent="0.2">
      <c r="A85" s="332">
        <v>1</v>
      </c>
      <c r="B85" s="332"/>
      <c r="C85" s="650"/>
      <c r="D85" s="652"/>
      <c r="E85" s="324" t="s">
        <v>7</v>
      </c>
      <c r="F85" s="294"/>
      <c r="G85" s="135"/>
      <c r="H85" s="135"/>
      <c r="I85" s="135"/>
      <c r="J85" s="135"/>
      <c r="K85" s="281"/>
      <c r="L85" s="592"/>
      <c r="M85" s="656"/>
      <c r="N85" s="656"/>
      <c r="O85" s="656"/>
      <c r="P85" s="656"/>
      <c r="Q85" s="656"/>
      <c r="R85" s="656"/>
      <c r="S85" s="656"/>
      <c r="T85" s="656"/>
      <c r="U85" s="594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/>
    </row>
    <row r="86" spans="1:37" ht="15" customHeight="1" x14ac:dyDescent="0.2">
      <c r="A86" s="332"/>
      <c r="B86" s="332"/>
      <c r="C86" s="651"/>
      <c r="D86" s="653"/>
      <c r="E86" s="325" t="s">
        <v>8</v>
      </c>
      <c r="F86" s="294"/>
      <c r="G86" s="135"/>
      <c r="H86" s="135"/>
      <c r="I86" s="135"/>
      <c r="J86" s="135"/>
      <c r="K86" s="281"/>
      <c r="L86" s="600"/>
      <c r="M86" s="601"/>
      <c r="N86" s="601"/>
      <c r="O86" s="601"/>
      <c r="P86" s="601"/>
      <c r="Q86" s="601"/>
      <c r="R86" s="601"/>
      <c r="S86" s="601"/>
      <c r="T86" s="601"/>
      <c r="U86" s="602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</row>
    <row r="87" spans="1:37" ht="15" customHeight="1" x14ac:dyDescent="0.2">
      <c r="A87" s="332"/>
      <c r="B87" s="332"/>
      <c r="C87" s="657">
        <v>28</v>
      </c>
      <c r="D87" s="660" t="str">
        <f>設定!M89</f>
        <v>土</v>
      </c>
      <c r="E87" s="390" t="s">
        <v>6</v>
      </c>
      <c r="F87" s="391"/>
      <c r="G87" s="392"/>
      <c r="H87" s="392"/>
      <c r="I87" s="392"/>
      <c r="J87" s="392"/>
      <c r="K87" s="393"/>
      <c r="L87" s="769"/>
      <c r="M87" s="770"/>
      <c r="N87" s="770"/>
      <c r="O87" s="770"/>
      <c r="P87" s="770"/>
      <c r="Q87" s="770"/>
      <c r="R87" s="770"/>
      <c r="S87" s="770"/>
      <c r="T87" s="770"/>
      <c r="U87" s="771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1"/>
      <c r="AG87" s="394"/>
      <c r="AH87" s="395"/>
      <c r="AI87" s="71"/>
      <c r="AJ87" s="710">
        <v>28</v>
      </c>
      <c r="AK87" s="136"/>
    </row>
    <row r="88" spans="1:37" ht="15" customHeight="1" x14ac:dyDescent="0.2">
      <c r="A88" s="332"/>
      <c r="B88" s="332"/>
      <c r="C88" s="658"/>
      <c r="D88" s="660"/>
      <c r="E88" s="396" t="s">
        <v>7</v>
      </c>
      <c r="F88" s="391"/>
      <c r="G88" s="392"/>
      <c r="H88" s="392"/>
      <c r="I88" s="392"/>
      <c r="J88" s="392"/>
      <c r="K88" s="393"/>
      <c r="L88" s="612"/>
      <c r="M88" s="662"/>
      <c r="N88" s="662"/>
      <c r="O88" s="662"/>
      <c r="P88" s="662"/>
      <c r="Q88" s="662"/>
      <c r="R88" s="662"/>
      <c r="S88" s="662"/>
      <c r="T88" s="662"/>
      <c r="U88" s="614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1"/>
      <c r="AG88" s="615"/>
      <c r="AH88" s="616"/>
      <c r="AI88" s="71"/>
      <c r="AJ88" s="711"/>
      <c r="AK88" s="128"/>
    </row>
    <row r="89" spans="1:37" ht="15" customHeight="1" x14ac:dyDescent="0.2">
      <c r="A89" s="332"/>
      <c r="B89" s="332"/>
      <c r="C89" s="659"/>
      <c r="D89" s="661"/>
      <c r="E89" s="397" t="s">
        <v>8</v>
      </c>
      <c r="F89" s="391"/>
      <c r="G89" s="392"/>
      <c r="H89" s="392"/>
      <c r="I89" s="392"/>
      <c r="J89" s="392"/>
      <c r="K89" s="393"/>
      <c r="L89" s="617"/>
      <c r="M89" s="618"/>
      <c r="N89" s="618"/>
      <c r="O89" s="618"/>
      <c r="P89" s="618"/>
      <c r="Q89" s="618"/>
      <c r="R89" s="618"/>
      <c r="S89" s="618"/>
      <c r="T89" s="618"/>
      <c r="U89" s="619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1"/>
      <c r="AG89" s="620"/>
      <c r="AH89" s="621"/>
      <c r="AI89" s="71"/>
      <c r="AJ89" s="712"/>
      <c r="AK89" s="312"/>
    </row>
    <row r="90" spans="1:37" ht="15" customHeight="1" x14ac:dyDescent="0.2">
      <c r="A90" s="332"/>
      <c r="B90" s="332"/>
      <c r="C90" s="916"/>
      <c r="D90" s="918"/>
      <c r="E90" s="273" t="s">
        <v>6</v>
      </c>
      <c r="F90" s="267"/>
      <c r="G90" s="268"/>
      <c r="H90" s="268"/>
      <c r="I90" s="268"/>
      <c r="J90" s="268"/>
      <c r="K90" s="296"/>
      <c r="L90" s="920"/>
      <c r="M90" s="921"/>
      <c r="N90" s="921"/>
      <c r="O90" s="921"/>
      <c r="P90" s="921"/>
      <c r="Q90" s="921"/>
      <c r="R90" s="921"/>
      <c r="S90" s="921"/>
      <c r="T90" s="921"/>
      <c r="U90" s="922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5"/>
      <c r="AG90" s="269"/>
      <c r="AH90" s="274"/>
      <c r="AI90" s="71"/>
      <c r="AJ90" s="715"/>
      <c r="AK90" s="374"/>
    </row>
    <row r="91" spans="1:37" ht="15" customHeight="1" x14ac:dyDescent="0.2">
      <c r="A91" s="332"/>
      <c r="B91" s="332"/>
      <c r="C91" s="675"/>
      <c r="D91" s="677"/>
      <c r="E91" s="275" t="s">
        <v>7</v>
      </c>
      <c r="F91" s="267"/>
      <c r="G91" s="268"/>
      <c r="H91" s="268"/>
      <c r="I91" s="268"/>
      <c r="J91" s="268"/>
      <c r="K91" s="296"/>
      <c r="L91" s="679"/>
      <c r="M91" s="688"/>
      <c r="N91" s="688"/>
      <c r="O91" s="688"/>
      <c r="P91" s="688"/>
      <c r="Q91" s="688"/>
      <c r="R91" s="688"/>
      <c r="S91" s="688"/>
      <c r="T91" s="688"/>
      <c r="U91" s="689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5"/>
      <c r="AG91" s="690"/>
      <c r="AH91" s="691"/>
      <c r="AI91" s="71"/>
      <c r="AJ91" s="716"/>
      <c r="AK91" s="375"/>
    </row>
    <row r="92" spans="1:37" ht="15" customHeight="1" x14ac:dyDescent="0.2">
      <c r="A92" s="332"/>
      <c r="B92" s="332"/>
      <c r="C92" s="917"/>
      <c r="D92" s="919"/>
      <c r="E92" s="276" t="s">
        <v>8</v>
      </c>
      <c r="F92" s="267"/>
      <c r="G92" s="268"/>
      <c r="H92" s="268"/>
      <c r="I92" s="268"/>
      <c r="J92" s="268"/>
      <c r="K92" s="296"/>
      <c r="L92" s="923"/>
      <c r="M92" s="924"/>
      <c r="N92" s="924"/>
      <c r="O92" s="924"/>
      <c r="P92" s="924"/>
      <c r="Q92" s="924"/>
      <c r="R92" s="924"/>
      <c r="S92" s="924"/>
      <c r="T92" s="924"/>
      <c r="U92" s="925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5"/>
      <c r="AG92" s="926"/>
      <c r="AH92" s="927"/>
      <c r="AI92" s="71"/>
      <c r="AJ92" s="717"/>
      <c r="AK92" s="377"/>
    </row>
    <row r="93" spans="1:37" ht="15" customHeight="1" x14ac:dyDescent="0.2">
      <c r="A93" s="332"/>
      <c r="B93" s="332"/>
      <c r="C93" s="916"/>
      <c r="D93" s="918"/>
      <c r="E93" s="273" t="s">
        <v>6</v>
      </c>
      <c r="F93" s="267"/>
      <c r="G93" s="268"/>
      <c r="H93" s="268"/>
      <c r="I93" s="268"/>
      <c r="J93" s="268"/>
      <c r="K93" s="296"/>
      <c r="L93" s="928"/>
      <c r="M93" s="929"/>
      <c r="N93" s="929"/>
      <c r="O93" s="929"/>
      <c r="P93" s="929"/>
      <c r="Q93" s="929"/>
      <c r="R93" s="929"/>
      <c r="S93" s="929"/>
      <c r="T93" s="929"/>
      <c r="U93" s="930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5"/>
      <c r="AG93" s="277"/>
      <c r="AH93" s="278"/>
      <c r="AI93" s="71"/>
      <c r="AJ93" s="715"/>
      <c r="AK93" s="374"/>
    </row>
    <row r="94" spans="1:37" ht="15" customHeight="1" x14ac:dyDescent="0.2">
      <c r="A94" s="332"/>
      <c r="B94" s="332"/>
      <c r="C94" s="675"/>
      <c r="D94" s="677"/>
      <c r="E94" s="275" t="s">
        <v>7</v>
      </c>
      <c r="F94" s="267"/>
      <c r="G94" s="268"/>
      <c r="H94" s="268"/>
      <c r="I94" s="268"/>
      <c r="J94" s="268"/>
      <c r="K94" s="296"/>
      <c r="L94" s="679"/>
      <c r="M94" s="931"/>
      <c r="N94" s="931"/>
      <c r="O94" s="931"/>
      <c r="P94" s="931"/>
      <c r="Q94" s="931"/>
      <c r="R94" s="931"/>
      <c r="S94" s="931"/>
      <c r="T94" s="931"/>
      <c r="U94" s="689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5"/>
      <c r="AG94" s="690"/>
      <c r="AH94" s="691"/>
      <c r="AI94" s="71"/>
      <c r="AJ94" s="716"/>
      <c r="AK94" s="375"/>
    </row>
    <row r="95" spans="1:37" ht="15" customHeight="1" x14ac:dyDescent="0.2">
      <c r="A95" s="332"/>
      <c r="B95" s="332"/>
      <c r="C95" s="917"/>
      <c r="D95" s="919"/>
      <c r="E95" s="276" t="s">
        <v>8</v>
      </c>
      <c r="F95" s="267"/>
      <c r="G95" s="268"/>
      <c r="H95" s="268"/>
      <c r="I95" s="268"/>
      <c r="J95" s="268"/>
      <c r="K95" s="296"/>
      <c r="L95" s="923"/>
      <c r="M95" s="924"/>
      <c r="N95" s="924"/>
      <c r="O95" s="924"/>
      <c r="P95" s="924"/>
      <c r="Q95" s="924"/>
      <c r="R95" s="924"/>
      <c r="S95" s="924"/>
      <c r="T95" s="924"/>
      <c r="U95" s="925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5"/>
      <c r="AG95" s="926"/>
      <c r="AH95" s="927"/>
      <c r="AI95" s="71"/>
      <c r="AJ95" s="717"/>
      <c r="AK95" s="377"/>
    </row>
    <row r="96" spans="1:37" ht="15" customHeight="1" x14ac:dyDescent="0.2">
      <c r="A96" s="332"/>
      <c r="B96" s="332"/>
      <c r="C96" s="675"/>
      <c r="D96" s="677"/>
      <c r="E96" s="279" t="s">
        <v>6</v>
      </c>
      <c r="F96" s="265"/>
      <c r="G96" s="266"/>
      <c r="H96" s="266"/>
      <c r="I96" s="266"/>
      <c r="J96" s="266"/>
      <c r="K96" s="298"/>
      <c r="L96" s="679"/>
      <c r="M96" s="680"/>
      <c r="N96" s="680"/>
      <c r="O96" s="680"/>
      <c r="P96" s="680"/>
      <c r="Q96" s="680"/>
      <c r="R96" s="680"/>
      <c r="S96" s="680"/>
      <c r="T96" s="680"/>
      <c r="U96" s="681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3"/>
      <c r="AG96" s="269"/>
      <c r="AH96" s="270"/>
      <c r="AI96" s="71"/>
      <c r="AJ96" s="715"/>
      <c r="AK96" s="374"/>
    </row>
    <row r="97" spans="1:37" ht="15" customHeight="1" x14ac:dyDescent="0.2">
      <c r="A97" s="332"/>
      <c r="B97" s="332"/>
      <c r="C97" s="675"/>
      <c r="D97" s="677"/>
      <c r="E97" s="275" t="s">
        <v>7</v>
      </c>
      <c r="F97" s="267"/>
      <c r="G97" s="268"/>
      <c r="H97" s="268"/>
      <c r="I97" s="268"/>
      <c r="J97" s="268"/>
      <c r="K97" s="296"/>
      <c r="L97" s="679"/>
      <c r="M97" s="688"/>
      <c r="N97" s="688"/>
      <c r="O97" s="688"/>
      <c r="P97" s="688"/>
      <c r="Q97" s="688"/>
      <c r="R97" s="688"/>
      <c r="S97" s="688"/>
      <c r="T97" s="688"/>
      <c r="U97" s="689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5"/>
      <c r="AG97" s="690"/>
      <c r="AH97" s="691"/>
      <c r="AI97" s="71"/>
      <c r="AJ97" s="716"/>
      <c r="AK97" s="375"/>
    </row>
    <row r="98" spans="1:37" ht="15" customHeight="1" thickBot="1" x14ac:dyDescent="0.25">
      <c r="A98" s="332"/>
      <c r="B98" s="332"/>
      <c r="C98" s="676"/>
      <c r="D98" s="678"/>
      <c r="E98" s="280" t="s">
        <v>8</v>
      </c>
      <c r="F98" s="271"/>
      <c r="G98" s="272"/>
      <c r="H98" s="272"/>
      <c r="I98" s="272"/>
      <c r="J98" s="272"/>
      <c r="K98" s="297"/>
      <c r="L98" s="692"/>
      <c r="M98" s="693"/>
      <c r="N98" s="693"/>
      <c r="O98" s="693"/>
      <c r="P98" s="693"/>
      <c r="Q98" s="693"/>
      <c r="R98" s="693"/>
      <c r="S98" s="693"/>
      <c r="T98" s="693"/>
      <c r="U98" s="694"/>
      <c r="V98" s="686"/>
      <c r="W98" s="686"/>
      <c r="X98" s="686"/>
      <c r="Y98" s="686"/>
      <c r="Z98" s="686"/>
      <c r="AA98" s="686"/>
      <c r="AB98" s="686"/>
      <c r="AC98" s="686"/>
      <c r="AD98" s="686"/>
      <c r="AE98" s="686"/>
      <c r="AF98" s="687"/>
      <c r="AG98" s="695"/>
      <c r="AH98" s="696"/>
      <c r="AI98" s="71"/>
      <c r="AJ98" s="717"/>
      <c r="AK98" s="376"/>
    </row>
    <row r="99" spans="1:37" ht="11.1" customHeight="1" x14ac:dyDescent="0.2">
      <c r="A99" s="334"/>
      <c r="B99" s="334"/>
      <c r="Q99" s="20"/>
    </row>
    <row r="100" spans="1:37" ht="11.1" customHeight="1" x14ac:dyDescent="0.2">
      <c r="D100" s="56" t="s">
        <v>29</v>
      </c>
      <c r="E100" s="703" t="s">
        <v>135</v>
      </c>
      <c r="F100" s="703"/>
      <c r="G100" s="703"/>
      <c r="H100" s="704"/>
      <c r="I100" s="704"/>
      <c r="J100" s="31"/>
      <c r="K100" s="31"/>
      <c r="N100" s="31"/>
      <c r="P100" s="703" t="s">
        <v>136</v>
      </c>
      <c r="Q100" s="703"/>
      <c r="R100" s="703"/>
      <c r="S100" s="703"/>
      <c r="T100" s="703"/>
      <c r="U100" s="31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7" ht="11.1" customHeight="1" x14ac:dyDescent="0.2">
      <c r="D101" s="56" t="s">
        <v>30</v>
      </c>
      <c r="E101" s="51"/>
      <c r="F101" s="699" t="s">
        <v>0</v>
      </c>
      <c r="G101" s="700"/>
      <c r="H101" s="699" t="s">
        <v>1</v>
      </c>
      <c r="I101" s="701"/>
      <c r="J101" s="699" t="s">
        <v>2</v>
      </c>
      <c r="K101" s="701"/>
      <c r="L101" s="49" t="s">
        <v>3</v>
      </c>
      <c r="M101" s="49" t="s">
        <v>4</v>
      </c>
      <c r="N101" s="51" t="s">
        <v>5</v>
      </c>
      <c r="P101" s="51"/>
      <c r="Q101" s="51" t="s">
        <v>0</v>
      </c>
      <c r="R101" s="51" t="s">
        <v>1</v>
      </c>
      <c r="S101" s="51" t="s">
        <v>2</v>
      </c>
      <c r="T101" s="51" t="s">
        <v>49</v>
      </c>
      <c r="U101" s="51" t="s">
        <v>4</v>
      </c>
      <c r="V101" s="51" t="s">
        <v>5</v>
      </c>
      <c r="X101" s="699"/>
      <c r="Y101" s="701"/>
      <c r="Z101" s="699" t="s">
        <v>0</v>
      </c>
      <c r="AA101" s="701"/>
      <c r="AB101" s="699" t="s">
        <v>57</v>
      </c>
      <c r="AC101" s="702"/>
      <c r="AD101" s="702"/>
      <c r="AE101" s="701"/>
      <c r="AF101" s="51" t="s">
        <v>4</v>
      </c>
      <c r="AG101" s="51" t="s">
        <v>5</v>
      </c>
    </row>
    <row r="102" spans="1:37" ht="11.1" customHeight="1" x14ac:dyDescent="0.2">
      <c r="D102" s="56" t="s">
        <v>31</v>
      </c>
      <c r="E102" s="51" t="s">
        <v>6</v>
      </c>
      <c r="F102" s="699">
        <f>SUM(F3,F6,F9,F12,F15,F18,F21,F24,F27,F30,F33,F36,F39,F42,F45,F48,F51,F57,F60,F63,F66,F69,F72,F75,F78,F81,F84,F87,F90,F93,F96)</f>
        <v>89</v>
      </c>
      <c r="G102" s="700"/>
      <c r="H102" s="699">
        <f>SUM(G3,G6,G9,G12,G15,G18,G21,G24,G27,G30,G33,G36,G39,G42,G45,G48,G51,G57,G60,G63,G66,G69,G72,G75,G78,G81,G84,G87,G90,G93,G96)</f>
        <v>93</v>
      </c>
      <c r="I102" s="701"/>
      <c r="J102" s="699">
        <f>SUM(H3,H6,H9,H12,H15,H18,H21,H24,H27,H30,H33,H36,H39,H42,H45,H48,H51,H57,H60,H63,H66,H69,H72,H75,H78,H81,H84,H87,H90,H93,H96)</f>
        <v>96</v>
      </c>
      <c r="K102" s="701"/>
      <c r="L102" s="49">
        <f>SUM(I3,I6,I9,I12,I15,I18,I21,I24,I27,I30,I33,I36,I39,I42,I45,I48,I51,I57,I60,I63,I66,I69,I72,I75,I78,I81,I84,I87,I90,I93,I96)</f>
        <v>100</v>
      </c>
      <c r="M102" s="49">
        <f>SUM(J3,J6,J9,J12,J15,J18,J21,J24,J27,J30,J33,J36,J39,J42,J45,J48,J51,J57,J60,J63,J66,J69,J72,J75,J78,J81,J84,J87,J90,J93,J96)</f>
        <v>100</v>
      </c>
      <c r="N102" s="54">
        <f>SUM(K3,K6,K9,K12,K15,K18,K21,K24,K27,K30,K33,K36,K39,K42,K45,K48,K51,K57,K60,K63,K66,K69,K72,K75,K78,K81,K84,K87,K90,K93,K96)</f>
        <v>100</v>
      </c>
      <c r="P102" s="51" t="s">
        <v>51</v>
      </c>
      <c r="Q102" s="51"/>
      <c r="R102" s="51"/>
      <c r="S102" s="51"/>
      <c r="T102" s="51"/>
      <c r="U102" s="51"/>
      <c r="V102" s="51"/>
      <c r="X102" s="699" t="s">
        <v>27</v>
      </c>
      <c r="Y102" s="701"/>
      <c r="Z102" s="699">
        <f>AB102</f>
        <v>18</v>
      </c>
      <c r="AA102" s="701"/>
      <c r="AB102" s="699">
        <f>SUM(A3:A98)</f>
        <v>18</v>
      </c>
      <c r="AC102" s="702"/>
      <c r="AD102" s="702"/>
      <c r="AE102" s="701"/>
      <c r="AF102" s="51">
        <f>AB102</f>
        <v>18</v>
      </c>
      <c r="AG102" s="51">
        <f>AB102</f>
        <v>18</v>
      </c>
    </row>
    <row r="103" spans="1:37" ht="11.1" customHeight="1" x14ac:dyDescent="0.2">
      <c r="D103" s="56" t="s">
        <v>32</v>
      </c>
      <c r="E103" s="51" t="s">
        <v>7</v>
      </c>
      <c r="F103" s="699">
        <f>SUM(F4,F7,F10,F13,F16,F19,F22,F25,F28,F31,F34,F37,F40,F43,F46,F49,F52,F58,F61,F64,F67,F70,F73,F76,F79,F82,F85,F88,F91,F94,F97)</f>
        <v>1</v>
      </c>
      <c r="G103" s="700"/>
      <c r="H103" s="699">
        <f>SUM(G4,G7,G10,G13,G16,G19,G22,G25,G28,G31,G34,G37,G40,G43,G46,G49,G52,G58,G61,G64,G67,G70,G73,G76,G79,G82,G85,G88,G91,G94,G97)</f>
        <v>1</v>
      </c>
      <c r="I103" s="701"/>
      <c r="J103" s="699">
        <f>SUM(H4,H7,H10,H13,H16,H19,H22,H25,H28,H31,H34,H37,H40,H43,H46,H49,H52,H58,H61,H64,H67,H70,H73,H76,H79,H82,H85,H88,H91,H94,H97)</f>
        <v>1</v>
      </c>
      <c r="K103" s="701"/>
      <c r="L103" s="49">
        <f t="shared" ref="L103:N104" si="0">SUM(I4,I7,I10,I13,I16,I19,I22,I25,I28,I31,I34,I37,I40,I43,I46,I49,I52,I58,I61,I64,I67,I70,I73,I76,I79,I82,I85,I88,I91,I94,I97)</f>
        <v>1</v>
      </c>
      <c r="M103" s="49">
        <f t="shared" si="0"/>
        <v>1</v>
      </c>
      <c r="N103" s="54">
        <f t="shared" si="0"/>
        <v>1</v>
      </c>
      <c r="P103" s="51" t="s">
        <v>52</v>
      </c>
      <c r="Q103" s="51"/>
      <c r="R103" s="51"/>
      <c r="S103" s="51"/>
      <c r="T103" s="51"/>
      <c r="U103" s="51"/>
      <c r="V103" s="51"/>
      <c r="X103" s="705"/>
      <c r="Y103" s="706"/>
      <c r="Z103" s="705"/>
      <c r="AA103" s="706"/>
      <c r="AB103" s="705"/>
      <c r="AC103" s="707"/>
      <c r="AD103" s="707"/>
      <c r="AE103" s="706"/>
      <c r="AF103" s="57"/>
      <c r="AG103" s="57"/>
    </row>
    <row r="104" spans="1:37" ht="11.1" customHeight="1" x14ac:dyDescent="0.2">
      <c r="D104" s="56" t="s">
        <v>33</v>
      </c>
      <c r="E104" s="51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49">
        <f t="shared" si="0"/>
        <v>0</v>
      </c>
      <c r="M104" s="49">
        <f t="shared" si="0"/>
        <v>0</v>
      </c>
      <c r="N104" s="54">
        <f t="shared" si="0"/>
        <v>0</v>
      </c>
      <c r="P104" s="51" t="s">
        <v>53</v>
      </c>
      <c r="Q104" s="51"/>
      <c r="R104" s="51"/>
      <c r="S104" s="51"/>
      <c r="T104" s="51"/>
      <c r="U104" s="51"/>
      <c r="V104" s="51"/>
      <c r="X104" s="705"/>
      <c r="Y104" s="706"/>
      <c r="Z104" s="705"/>
      <c r="AA104" s="706"/>
      <c r="AB104" s="705"/>
      <c r="AC104" s="707"/>
      <c r="AD104" s="707"/>
      <c r="AE104" s="706"/>
      <c r="AF104" s="57"/>
      <c r="AG104" s="57"/>
    </row>
    <row r="105" spans="1:37" ht="11.1" customHeight="1" x14ac:dyDescent="0.2"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51" t="s">
        <v>54</v>
      </c>
      <c r="Q105" s="51"/>
      <c r="R105" s="51"/>
      <c r="S105" s="51"/>
      <c r="T105" s="51"/>
      <c r="U105" s="51"/>
      <c r="V105" s="51"/>
    </row>
    <row r="106" spans="1:37" ht="11.1" customHeight="1" x14ac:dyDescent="0.2">
      <c r="E106" s="601" t="s">
        <v>137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51" t="s">
        <v>55</v>
      </c>
      <c r="Q106" s="51"/>
      <c r="R106" s="51"/>
      <c r="S106" s="51"/>
      <c r="T106" s="51"/>
      <c r="U106" s="51"/>
      <c r="V106" s="51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7" ht="11.1" customHeight="1" thickBot="1" x14ac:dyDescent="0.25">
      <c r="E107" s="51"/>
      <c r="F107" s="699" t="s">
        <v>0</v>
      </c>
      <c r="G107" s="700"/>
      <c r="H107" s="699" t="s">
        <v>1</v>
      </c>
      <c r="I107" s="701"/>
      <c r="J107" s="699" t="s">
        <v>2</v>
      </c>
      <c r="K107" s="701"/>
      <c r="L107" s="49" t="s">
        <v>3</v>
      </c>
      <c r="M107" s="49" t="s">
        <v>4</v>
      </c>
      <c r="N107" s="51" t="s">
        <v>5</v>
      </c>
      <c r="P107" s="48" t="s">
        <v>56</v>
      </c>
      <c r="Q107" s="48">
        <v>1</v>
      </c>
      <c r="R107" s="48">
        <v>1</v>
      </c>
      <c r="S107" s="48">
        <v>1</v>
      </c>
      <c r="T107" s="48">
        <v>1</v>
      </c>
      <c r="U107" s="48">
        <v>1</v>
      </c>
      <c r="V107" s="48">
        <v>1</v>
      </c>
      <c r="X107" s="80"/>
      <c r="Y107" s="708" t="s">
        <v>29</v>
      </c>
      <c r="Z107" s="708"/>
      <c r="AA107" s="708" t="s">
        <v>30</v>
      </c>
      <c r="AB107" s="708"/>
      <c r="AC107" s="708" t="s">
        <v>31</v>
      </c>
      <c r="AD107" s="708"/>
      <c r="AE107" s="699" t="s">
        <v>32</v>
      </c>
      <c r="AF107" s="700"/>
      <c r="AG107" s="699" t="s">
        <v>33</v>
      </c>
      <c r="AH107" s="700"/>
    </row>
    <row r="108" spans="1:37" ht="11.1" customHeight="1" thickTop="1" x14ac:dyDescent="0.2">
      <c r="E108" s="51" t="s">
        <v>6</v>
      </c>
      <c r="F108" s="785">
        <f>SUM('１月'!F102:G102,F102)</f>
        <v>182</v>
      </c>
      <c r="G108" s="786"/>
      <c r="H108" s="785">
        <f>SUM('１月'!H102:I102,H102)</f>
        <v>190</v>
      </c>
      <c r="I108" s="787"/>
      <c r="J108" s="785">
        <f>SUM('１月'!J102:K102,J102)</f>
        <v>199</v>
      </c>
      <c r="K108" s="787"/>
      <c r="L108" s="59">
        <f>SUM('１月'!L102,L102)</f>
        <v>207</v>
      </c>
      <c r="M108" s="59">
        <f>SUM('１月'!M102,M102)</f>
        <v>207</v>
      </c>
      <c r="N108" s="54">
        <f>SUM('１月'!N102,N102)</f>
        <v>207</v>
      </c>
      <c r="P108" s="47" t="s">
        <v>92</v>
      </c>
      <c r="Q108" s="41">
        <f t="shared" ref="Q108:V108" si="1">SUM(Q102:Q107)</f>
        <v>1</v>
      </c>
      <c r="R108" s="41">
        <f t="shared" si="1"/>
        <v>1</v>
      </c>
      <c r="S108" s="41">
        <f t="shared" si="1"/>
        <v>1</v>
      </c>
      <c r="T108" s="41">
        <f t="shared" si="1"/>
        <v>1</v>
      </c>
      <c r="U108" s="41">
        <f t="shared" si="1"/>
        <v>1</v>
      </c>
      <c r="V108" s="41">
        <f t="shared" si="1"/>
        <v>1</v>
      </c>
      <c r="X108" s="51" t="s">
        <v>27</v>
      </c>
      <c r="Y108" s="708">
        <f>COUNTIF(D3:D98,D100)-1</f>
        <v>3</v>
      </c>
      <c r="Z108" s="708"/>
      <c r="AA108" s="708">
        <f>COUNTIF(D3:D98,D101)</f>
        <v>4</v>
      </c>
      <c r="AB108" s="708"/>
      <c r="AC108" s="708">
        <f>COUNTIF(D3:D98,D102)-1</f>
        <v>3</v>
      </c>
      <c r="AD108" s="708"/>
      <c r="AE108" s="699">
        <f>COUNTIF(D3:D98,D103)</f>
        <v>4</v>
      </c>
      <c r="AF108" s="700"/>
      <c r="AG108" s="699">
        <f>COUNTIF(D3:D98,D104)</f>
        <v>4</v>
      </c>
      <c r="AH108" s="700"/>
    </row>
    <row r="109" spans="1:37" ht="11.1" customHeight="1" x14ac:dyDescent="0.2">
      <c r="E109" s="51" t="s">
        <v>7</v>
      </c>
      <c r="F109" s="785">
        <f>SUM('１月'!F103:G103,F103)</f>
        <v>2</v>
      </c>
      <c r="G109" s="786"/>
      <c r="H109" s="785">
        <f>SUM('１月'!H103:I103,H103)</f>
        <v>2</v>
      </c>
      <c r="I109" s="787"/>
      <c r="J109" s="785">
        <f>SUM('１月'!J103:K103,J103)</f>
        <v>2</v>
      </c>
      <c r="K109" s="787"/>
      <c r="L109" s="59">
        <f>SUM('１月'!L103,L103)</f>
        <v>2</v>
      </c>
      <c r="M109" s="59">
        <f>SUM('１月'!M103,M103)</f>
        <v>2</v>
      </c>
      <c r="N109" s="54">
        <f>SUM('１月'!N103,N103)</f>
        <v>2</v>
      </c>
      <c r="X109" s="57"/>
      <c r="Y109" s="714"/>
      <c r="Z109" s="714"/>
      <c r="AA109" s="714"/>
      <c r="AB109" s="714"/>
      <c r="AC109" s="714"/>
      <c r="AD109" s="714"/>
      <c r="AE109" s="705"/>
      <c r="AF109" s="713"/>
      <c r="AG109" s="705"/>
      <c r="AH109" s="713"/>
    </row>
    <row r="110" spans="1:37" ht="11.1" customHeight="1" x14ac:dyDescent="0.2">
      <c r="E110" s="51" t="s">
        <v>48</v>
      </c>
      <c r="F110" s="785">
        <f>SUM('１月'!F104:G104,F104)</f>
        <v>0</v>
      </c>
      <c r="G110" s="786"/>
      <c r="H110" s="785">
        <f>SUM('１月'!H104:I104,H104)</f>
        <v>0</v>
      </c>
      <c r="I110" s="787"/>
      <c r="J110" s="785">
        <f>SUM('１月'!J104:K104,J104)</f>
        <v>0</v>
      </c>
      <c r="K110" s="787"/>
      <c r="L110" s="59">
        <f>SUM('１月'!L104,L104)</f>
        <v>0</v>
      </c>
      <c r="M110" s="59">
        <f>SUM('１月'!M104,M104)</f>
        <v>0</v>
      </c>
      <c r="N110" s="54">
        <f>SUM('１月'!N104,N104)</f>
        <v>0</v>
      </c>
      <c r="X110" s="57"/>
      <c r="Y110" s="714"/>
      <c r="Z110" s="714"/>
      <c r="AA110" s="714"/>
      <c r="AB110" s="714"/>
      <c r="AC110" s="714"/>
      <c r="AD110" s="714"/>
      <c r="AE110" s="705"/>
      <c r="AF110" s="713"/>
      <c r="AG110" s="705"/>
      <c r="AH110" s="713"/>
    </row>
    <row r="111" spans="1:37" ht="11.1" customHeight="1" x14ac:dyDescent="0.2"/>
    <row r="112" spans="1:37" ht="11.1" customHeight="1" x14ac:dyDescent="0.2">
      <c r="F112" s="163">
        <f>F102</f>
        <v>89</v>
      </c>
      <c r="G112" s="163">
        <f>H102</f>
        <v>93</v>
      </c>
      <c r="H112" s="163">
        <f>J102</f>
        <v>96</v>
      </c>
      <c r="I112" s="163">
        <f t="shared" ref="I112:K114" si="2">L102</f>
        <v>100</v>
      </c>
      <c r="J112" s="163">
        <f t="shared" si="2"/>
        <v>100</v>
      </c>
      <c r="K112" s="163">
        <f t="shared" si="2"/>
        <v>100</v>
      </c>
      <c r="AF112" s="46"/>
    </row>
    <row r="113" spans="6:17" x14ac:dyDescent="0.2">
      <c r="F113" s="163">
        <f>F103</f>
        <v>1</v>
      </c>
      <c r="G113" s="163">
        <f>H103</f>
        <v>1</v>
      </c>
      <c r="H113" s="163">
        <f>J103</f>
        <v>1</v>
      </c>
      <c r="I113" s="163">
        <f t="shared" si="2"/>
        <v>1</v>
      </c>
      <c r="J113" s="163">
        <f t="shared" si="2"/>
        <v>1</v>
      </c>
      <c r="K113" s="163">
        <f t="shared" si="2"/>
        <v>1</v>
      </c>
    </row>
    <row r="114" spans="6:17" x14ac:dyDescent="0.2">
      <c r="F114" s="163">
        <f>F104</f>
        <v>0</v>
      </c>
      <c r="G114" s="163">
        <f>H104</f>
        <v>0</v>
      </c>
      <c r="H114" s="163">
        <f>J104</f>
        <v>0</v>
      </c>
      <c r="I114" s="163">
        <f t="shared" si="2"/>
        <v>0</v>
      </c>
      <c r="J114" s="163">
        <f t="shared" si="2"/>
        <v>0</v>
      </c>
      <c r="K114" s="163">
        <f t="shared" si="2"/>
        <v>0</v>
      </c>
    </row>
    <row r="124" spans="6:17" x14ac:dyDescent="0.2">
      <c r="Q124" s="20"/>
    </row>
  </sheetData>
  <autoFilter ref="D1:D124" xr:uid="{00000000-0009-0000-0000-00000E000000}"/>
  <mergeCells count="349">
    <mergeCell ref="AJ84:AJ86"/>
    <mergeCell ref="AJ87:AJ89"/>
    <mergeCell ref="AJ90:AJ92"/>
    <mergeCell ref="AJ93:AJ95"/>
    <mergeCell ref="AJ96:AJ98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9:AF109"/>
    <mergeCell ref="AG109:AH109"/>
    <mergeCell ref="F110:G110"/>
    <mergeCell ref="H110:I110"/>
    <mergeCell ref="J110:K110"/>
    <mergeCell ref="Y110:Z110"/>
    <mergeCell ref="AA110:AB110"/>
    <mergeCell ref="AC110:AD110"/>
    <mergeCell ref="AE110:AF110"/>
    <mergeCell ref="AG110:AH110"/>
    <mergeCell ref="F109:G109"/>
    <mergeCell ref="H109:I109"/>
    <mergeCell ref="J109:K109"/>
    <mergeCell ref="Y109:Z109"/>
    <mergeCell ref="AA109:AB109"/>
    <mergeCell ref="AC109:AD109"/>
    <mergeCell ref="AG107:AH107"/>
    <mergeCell ref="F108:G108"/>
    <mergeCell ref="H108:I108"/>
    <mergeCell ref="J108:K108"/>
    <mergeCell ref="Y108:Z108"/>
    <mergeCell ref="AA108:AB108"/>
    <mergeCell ref="AC108:AD108"/>
    <mergeCell ref="AE108:AF108"/>
    <mergeCell ref="AG108:AH108"/>
    <mergeCell ref="E106:N106"/>
    <mergeCell ref="X106:AE106"/>
    <mergeCell ref="F107:G107"/>
    <mergeCell ref="H107:I107"/>
    <mergeCell ref="J107:K107"/>
    <mergeCell ref="Y107:Z107"/>
    <mergeCell ref="AA107:AB107"/>
    <mergeCell ref="AC107:AD107"/>
    <mergeCell ref="AE107:AF107"/>
    <mergeCell ref="F104:G104"/>
    <mergeCell ref="H104:I104"/>
    <mergeCell ref="J104:K104"/>
    <mergeCell ref="X104:Y104"/>
    <mergeCell ref="Z104:AA104"/>
    <mergeCell ref="AB104:AE104"/>
    <mergeCell ref="F103:G103"/>
    <mergeCell ref="H103:I103"/>
    <mergeCell ref="J103:K103"/>
    <mergeCell ref="X103:Y103"/>
    <mergeCell ref="Z103:AA103"/>
    <mergeCell ref="AB103:AE103"/>
    <mergeCell ref="F102:G102"/>
    <mergeCell ref="H102:I102"/>
    <mergeCell ref="J102:K102"/>
    <mergeCell ref="X102:Y102"/>
    <mergeCell ref="Z102:AA102"/>
    <mergeCell ref="AB102:AE102"/>
    <mergeCell ref="E100:I100"/>
    <mergeCell ref="P100:T100"/>
    <mergeCell ref="X100:AB100"/>
    <mergeCell ref="F101:G101"/>
    <mergeCell ref="H101:I101"/>
    <mergeCell ref="J101:K101"/>
    <mergeCell ref="X101:Y101"/>
    <mergeCell ref="Z101:AA101"/>
    <mergeCell ref="AB101:AE101"/>
    <mergeCell ref="C96:C98"/>
    <mergeCell ref="D96:D98"/>
    <mergeCell ref="L96:U96"/>
    <mergeCell ref="V96:AF98"/>
    <mergeCell ref="L97:U97"/>
    <mergeCell ref="AG97:AH97"/>
    <mergeCell ref="L98:U98"/>
    <mergeCell ref="AG98:AH98"/>
    <mergeCell ref="C93:C95"/>
    <mergeCell ref="D93:D95"/>
    <mergeCell ref="L93:U93"/>
    <mergeCell ref="V93:AF95"/>
    <mergeCell ref="L94:U94"/>
    <mergeCell ref="AG94:AH94"/>
    <mergeCell ref="L95:U95"/>
    <mergeCell ref="AG95:AH95"/>
    <mergeCell ref="C90:C92"/>
    <mergeCell ref="D90:D92"/>
    <mergeCell ref="L90:U90"/>
    <mergeCell ref="V90:AF92"/>
    <mergeCell ref="L91:U91"/>
    <mergeCell ref="AG91:AH91"/>
    <mergeCell ref="L92:U92"/>
    <mergeCell ref="AG92:AH92"/>
    <mergeCell ref="C87:C89"/>
    <mergeCell ref="D87:D89"/>
    <mergeCell ref="L87:U87"/>
    <mergeCell ref="V87:AF89"/>
    <mergeCell ref="L88:U88"/>
    <mergeCell ref="AG88:AH88"/>
    <mergeCell ref="L89:U89"/>
    <mergeCell ref="AG89:AH89"/>
    <mergeCell ref="C84:C86"/>
    <mergeCell ref="D84:D86"/>
    <mergeCell ref="L84:U84"/>
    <mergeCell ref="V84:AF86"/>
    <mergeCell ref="L85:U85"/>
    <mergeCell ref="AG85:AH85"/>
    <mergeCell ref="L86:U86"/>
    <mergeCell ref="AG86:AH86"/>
    <mergeCell ref="C81:C83"/>
    <mergeCell ref="D81:D83"/>
    <mergeCell ref="L81:U81"/>
    <mergeCell ref="V81:AF83"/>
    <mergeCell ref="L82:U82"/>
    <mergeCell ref="AG82:AH82"/>
    <mergeCell ref="L83:U83"/>
    <mergeCell ref="AG83:AH83"/>
    <mergeCell ref="C78:C80"/>
    <mergeCell ref="D78:D80"/>
    <mergeCell ref="L78:U78"/>
    <mergeCell ref="V78:AF80"/>
    <mergeCell ref="L79:U79"/>
    <mergeCell ref="AG79:AH79"/>
    <mergeCell ref="L80:U80"/>
    <mergeCell ref="AG80:AH80"/>
    <mergeCell ref="C75:C77"/>
    <mergeCell ref="D75:D77"/>
    <mergeCell ref="L75:U75"/>
    <mergeCell ref="V75:AF77"/>
    <mergeCell ref="L76:U76"/>
    <mergeCell ref="AG76:AH76"/>
    <mergeCell ref="L77:U77"/>
    <mergeCell ref="AG77:AH77"/>
    <mergeCell ref="C72:C74"/>
    <mergeCell ref="D72:D74"/>
    <mergeCell ref="L72:U72"/>
    <mergeCell ref="V72:AF74"/>
    <mergeCell ref="L73:U73"/>
    <mergeCell ref="AG73:AH73"/>
    <mergeCell ref="L74:U74"/>
    <mergeCell ref="AG74:AH74"/>
    <mergeCell ref="C69:C71"/>
    <mergeCell ref="D69:D71"/>
    <mergeCell ref="L69:U69"/>
    <mergeCell ref="V69:AF71"/>
    <mergeCell ref="L70:U70"/>
    <mergeCell ref="AG70:AH70"/>
    <mergeCell ref="L71:U71"/>
    <mergeCell ref="AG71:AH71"/>
    <mergeCell ref="C60:C62"/>
    <mergeCell ref="D60:D62"/>
    <mergeCell ref="L60:U60"/>
    <mergeCell ref="V60:AF62"/>
    <mergeCell ref="L61:U61"/>
    <mergeCell ref="AG61:AH61"/>
    <mergeCell ref="L62:U62"/>
    <mergeCell ref="AG62:AH62"/>
    <mergeCell ref="C66:C68"/>
    <mergeCell ref="D66:D68"/>
    <mergeCell ref="L66:U66"/>
    <mergeCell ref="V66:AF68"/>
    <mergeCell ref="L67:U67"/>
    <mergeCell ref="AG67:AH67"/>
    <mergeCell ref="L68:U68"/>
    <mergeCell ref="AG68:AH68"/>
    <mergeCell ref="C63:C65"/>
    <mergeCell ref="D63:D65"/>
    <mergeCell ref="L63:U63"/>
    <mergeCell ref="V63:AF65"/>
    <mergeCell ref="L64:U64"/>
    <mergeCell ref="AG64:AH64"/>
    <mergeCell ref="L65:U65"/>
    <mergeCell ref="AG65:AH65"/>
    <mergeCell ref="AB55:AF55"/>
    <mergeCell ref="L56:U56"/>
    <mergeCell ref="V56:AF56"/>
    <mergeCell ref="AG56:AH56"/>
    <mergeCell ref="C57:C59"/>
    <mergeCell ref="D57:D59"/>
    <mergeCell ref="L57:U57"/>
    <mergeCell ref="V57:AF59"/>
    <mergeCell ref="L58:U58"/>
    <mergeCell ref="AG58:AH58"/>
    <mergeCell ref="L59:U59"/>
    <mergeCell ref="AG59:AH59"/>
    <mergeCell ref="C51:C53"/>
    <mergeCell ref="D51:D53"/>
    <mergeCell ref="L51:U51"/>
    <mergeCell ref="V51:AF53"/>
    <mergeCell ref="L52:U52"/>
    <mergeCell ref="AG52:AH52"/>
    <mergeCell ref="L53:U53"/>
    <mergeCell ref="AG53:AH53"/>
    <mergeCell ref="C48:C50"/>
    <mergeCell ref="D48:D50"/>
    <mergeCell ref="L48:U48"/>
    <mergeCell ref="V48:AF50"/>
    <mergeCell ref="L49:U49"/>
    <mergeCell ref="AG49:AH49"/>
    <mergeCell ref="L50:U50"/>
    <mergeCell ref="AG50:AH50"/>
    <mergeCell ref="C45:C47"/>
    <mergeCell ref="D45:D47"/>
    <mergeCell ref="L45:U45"/>
    <mergeCell ref="V45:AF47"/>
    <mergeCell ref="L46:U46"/>
    <mergeCell ref="AG46:AH46"/>
    <mergeCell ref="L47:U47"/>
    <mergeCell ref="AG47:AH47"/>
    <mergeCell ref="C42:C44"/>
    <mergeCell ref="D42:D44"/>
    <mergeCell ref="L42:U42"/>
    <mergeCell ref="V42:AF44"/>
    <mergeCell ref="L43:U43"/>
    <mergeCell ref="AG43:AH43"/>
    <mergeCell ref="L44:U44"/>
    <mergeCell ref="AG44:AH44"/>
    <mergeCell ref="C39:C41"/>
    <mergeCell ref="D39:D41"/>
    <mergeCell ref="L39:U39"/>
    <mergeCell ref="V39:AF41"/>
    <mergeCell ref="L40:U40"/>
    <mergeCell ref="AG40:AH40"/>
    <mergeCell ref="L41:U41"/>
    <mergeCell ref="AG41:AH41"/>
    <mergeCell ref="C36:C38"/>
    <mergeCell ref="D36:D38"/>
    <mergeCell ref="L36:U36"/>
    <mergeCell ref="V36:AF38"/>
    <mergeCell ref="L37:U37"/>
    <mergeCell ref="AG37:AH37"/>
    <mergeCell ref="L38:U38"/>
    <mergeCell ref="AG38:AH38"/>
    <mergeCell ref="C33:C35"/>
    <mergeCell ref="D33:D35"/>
    <mergeCell ref="L33:U33"/>
    <mergeCell ref="V33:AF35"/>
    <mergeCell ref="L34:U34"/>
    <mergeCell ref="AG34:AH34"/>
    <mergeCell ref="L35:U35"/>
    <mergeCell ref="AG35:AH35"/>
    <mergeCell ref="C30:C32"/>
    <mergeCell ref="D30:D32"/>
    <mergeCell ref="L30:U30"/>
    <mergeCell ref="V30:AF32"/>
    <mergeCell ref="L31:U31"/>
    <mergeCell ref="AG31:AH31"/>
    <mergeCell ref="L32:U32"/>
    <mergeCell ref="AG32:AH32"/>
    <mergeCell ref="C27:C29"/>
    <mergeCell ref="D27:D29"/>
    <mergeCell ref="L27:U27"/>
    <mergeCell ref="V27:AF29"/>
    <mergeCell ref="L28:U28"/>
    <mergeCell ref="AG28:AH28"/>
    <mergeCell ref="L29:U29"/>
    <mergeCell ref="AG29:AH29"/>
    <mergeCell ref="C24:C26"/>
    <mergeCell ref="D24:D26"/>
    <mergeCell ref="L24:U24"/>
    <mergeCell ref="V24:AF26"/>
    <mergeCell ref="L25:U25"/>
    <mergeCell ref="AG25:AH25"/>
    <mergeCell ref="L26:U26"/>
    <mergeCell ref="AG26:AH26"/>
    <mergeCell ref="C21:C23"/>
    <mergeCell ref="D21:D23"/>
    <mergeCell ref="L21:U21"/>
    <mergeCell ref="V21:AF23"/>
    <mergeCell ref="L22:U22"/>
    <mergeCell ref="AG22:AH22"/>
    <mergeCell ref="L23:U23"/>
    <mergeCell ref="AG23:AH23"/>
    <mergeCell ref="C18:C20"/>
    <mergeCell ref="D18:D20"/>
    <mergeCell ref="L18:U18"/>
    <mergeCell ref="V18:AF20"/>
    <mergeCell ref="L19:U19"/>
    <mergeCell ref="AG19:AH19"/>
    <mergeCell ref="L20:U20"/>
    <mergeCell ref="AG20:AH20"/>
    <mergeCell ref="C15:C17"/>
    <mergeCell ref="D15:D17"/>
    <mergeCell ref="L15:U15"/>
    <mergeCell ref="V15:AF17"/>
    <mergeCell ref="L16:U16"/>
    <mergeCell ref="AG16:AH16"/>
    <mergeCell ref="L17:U17"/>
    <mergeCell ref="AG17:AH17"/>
    <mergeCell ref="C12:C14"/>
    <mergeCell ref="D12:D14"/>
    <mergeCell ref="L12:U12"/>
    <mergeCell ref="V12:AF14"/>
    <mergeCell ref="L13:U13"/>
    <mergeCell ref="AG13:AH13"/>
    <mergeCell ref="L14:U14"/>
    <mergeCell ref="AG14:AH14"/>
    <mergeCell ref="C9:C11"/>
    <mergeCell ref="D9:D11"/>
    <mergeCell ref="L9:U9"/>
    <mergeCell ref="V9:AF11"/>
    <mergeCell ref="L10:U10"/>
    <mergeCell ref="AG10:AH10"/>
    <mergeCell ref="L11:U11"/>
    <mergeCell ref="AG11:AH11"/>
    <mergeCell ref="L5:U5"/>
    <mergeCell ref="AG5:AH5"/>
    <mergeCell ref="C6:C8"/>
    <mergeCell ref="D6:D8"/>
    <mergeCell ref="L6:U6"/>
    <mergeCell ref="V6:AF8"/>
    <mergeCell ref="L7:U7"/>
    <mergeCell ref="AG7:AH7"/>
    <mergeCell ref="L8:U8"/>
    <mergeCell ref="AG8:AH8"/>
    <mergeCell ref="O1:AF1"/>
    <mergeCell ref="L2:U2"/>
    <mergeCell ref="V2:AF2"/>
    <mergeCell ref="AG2:AH2"/>
    <mergeCell ref="C3:C5"/>
    <mergeCell ref="D3:D5"/>
    <mergeCell ref="L3:U3"/>
    <mergeCell ref="V3:AF5"/>
    <mergeCell ref="L4:U4"/>
    <mergeCell ref="AG4:AH4"/>
  </mergeCells>
  <phoneticPr fontId="1"/>
  <pageMargins left="0.51181102362204722" right="0.31496062992125984" top="0.55118110236220474" bottom="0.74803149606299213" header="0.31496062992125984" footer="0.31496062992125984"/>
  <pageSetup paperSize="9" scale="99" fitToWidth="0"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134"/>
  <sheetViews>
    <sheetView topLeftCell="A57" zoomScale="140" zoomScaleNormal="140" workbookViewId="0">
      <selection activeCell="AK62" sqref="AK62"/>
    </sheetView>
  </sheetViews>
  <sheetFormatPr defaultRowHeight="13.2" x14ac:dyDescent="0.2"/>
  <cols>
    <col min="1" max="2" width="2.6640625" style="335" customWidth="1"/>
    <col min="3" max="4" width="2.6640625" style="1" customWidth="1"/>
    <col min="5" max="5" width="3.33203125" style="1" customWidth="1"/>
    <col min="6" max="11" width="1.6640625" style="1" customWidth="1"/>
    <col min="12" max="12" width="4.6640625" style="1" customWidth="1"/>
    <col min="13" max="13" width="3.109375" style="1" customWidth="1"/>
    <col min="14" max="14" width="4.6640625" style="1" customWidth="1"/>
    <col min="15" max="34" width="3.109375" style="1" customWidth="1"/>
    <col min="35" max="35" width="2.6640625" customWidth="1"/>
    <col min="36" max="36" width="3.6640625" customWidth="1"/>
    <col min="37" max="37" width="12.109375" customWidth="1"/>
    <col min="38" max="47" width="2.6640625" customWidth="1"/>
  </cols>
  <sheetData>
    <row r="1" spans="1:37" ht="21" customHeight="1" thickBot="1" x14ac:dyDescent="0.25">
      <c r="A1" s="381" t="s">
        <v>183</v>
      </c>
      <c r="B1" s="381"/>
      <c r="C1" s="25"/>
      <c r="D1" s="25"/>
      <c r="E1" s="26"/>
      <c r="F1" s="25"/>
      <c r="G1" s="27"/>
      <c r="H1" s="27"/>
      <c r="I1" s="14"/>
      <c r="J1" s="23"/>
      <c r="K1" s="23"/>
      <c r="L1" s="23" t="str">
        <f>設定!B2</f>
        <v>令和</v>
      </c>
      <c r="M1" s="384">
        <f>設定!C2</f>
        <v>7</v>
      </c>
      <c r="N1" s="23" t="s">
        <v>44</v>
      </c>
      <c r="O1" s="575" t="s">
        <v>45</v>
      </c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K1" s="380" t="s">
        <v>141</v>
      </c>
    </row>
    <row r="2" spans="1:37" ht="21" customHeight="1" thickBot="1" x14ac:dyDescent="0.25">
      <c r="A2" s="382" t="s">
        <v>184</v>
      </c>
      <c r="B2" s="382"/>
      <c r="C2" s="2" t="s">
        <v>9</v>
      </c>
      <c r="D2" s="53" t="s">
        <v>36</v>
      </c>
      <c r="E2" s="5" t="s">
        <v>37</v>
      </c>
      <c r="F2" s="16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8" t="s">
        <v>5</v>
      </c>
      <c r="L2" s="577" t="s">
        <v>34</v>
      </c>
      <c r="M2" s="578"/>
      <c r="N2" s="578"/>
      <c r="O2" s="578"/>
      <c r="P2" s="578"/>
      <c r="Q2" s="578"/>
      <c r="R2" s="578"/>
      <c r="S2" s="578"/>
      <c r="T2" s="578"/>
      <c r="U2" s="579"/>
      <c r="V2" s="580" t="s">
        <v>39</v>
      </c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81" t="s">
        <v>35</v>
      </c>
      <c r="AH2" s="582"/>
      <c r="AJ2" s="705" t="s">
        <v>142</v>
      </c>
      <c r="AK2" s="706"/>
    </row>
    <row r="3" spans="1:37" ht="15" customHeight="1" x14ac:dyDescent="0.2">
      <c r="A3" s="332"/>
      <c r="B3" s="332"/>
      <c r="C3" s="730">
        <v>1</v>
      </c>
      <c r="D3" s="792" t="str">
        <f>設定!N8</f>
        <v>日</v>
      </c>
      <c r="E3" s="414" t="s">
        <v>6</v>
      </c>
      <c r="F3" s="415"/>
      <c r="G3" s="416"/>
      <c r="H3" s="416"/>
      <c r="I3" s="416"/>
      <c r="J3" s="416"/>
      <c r="K3" s="417"/>
      <c r="L3" s="734"/>
      <c r="M3" s="914"/>
      <c r="N3" s="914"/>
      <c r="O3" s="914"/>
      <c r="P3" s="914"/>
      <c r="Q3" s="914"/>
      <c r="R3" s="914"/>
      <c r="S3" s="914"/>
      <c r="T3" s="914"/>
      <c r="U3" s="915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7"/>
      <c r="AG3" s="418"/>
      <c r="AH3" s="419"/>
      <c r="AI3" s="71"/>
      <c r="AJ3" s="710">
        <v>1</v>
      </c>
      <c r="AK3" s="305"/>
    </row>
    <row r="4" spans="1:37" ht="15" customHeight="1" x14ac:dyDescent="0.2">
      <c r="A4" s="332"/>
      <c r="B4" s="332"/>
      <c r="C4" s="658"/>
      <c r="D4" s="606"/>
      <c r="E4" s="404" t="s">
        <v>7</v>
      </c>
      <c r="F4" s="401"/>
      <c r="G4" s="402"/>
      <c r="H4" s="402"/>
      <c r="I4" s="402"/>
      <c r="J4" s="402"/>
      <c r="K4" s="403"/>
      <c r="L4" s="612"/>
      <c r="M4" s="613"/>
      <c r="N4" s="613"/>
      <c r="O4" s="613"/>
      <c r="P4" s="613"/>
      <c r="Q4" s="613"/>
      <c r="R4" s="613"/>
      <c r="S4" s="613"/>
      <c r="T4" s="613"/>
      <c r="U4" s="614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1"/>
      <c r="AG4" s="615"/>
      <c r="AH4" s="616"/>
      <c r="AI4" s="71"/>
      <c r="AJ4" s="711"/>
      <c r="AK4" s="307"/>
    </row>
    <row r="5" spans="1:37" ht="15" customHeight="1" x14ac:dyDescent="0.2">
      <c r="A5" s="332"/>
      <c r="B5" s="332"/>
      <c r="C5" s="659"/>
      <c r="D5" s="606"/>
      <c r="E5" s="405" t="s">
        <v>8</v>
      </c>
      <c r="F5" s="391"/>
      <c r="G5" s="392"/>
      <c r="H5" s="392"/>
      <c r="I5" s="392"/>
      <c r="J5" s="392"/>
      <c r="K5" s="393"/>
      <c r="L5" s="617"/>
      <c r="M5" s="618"/>
      <c r="N5" s="618"/>
      <c r="O5" s="618"/>
      <c r="P5" s="618"/>
      <c r="Q5" s="618"/>
      <c r="R5" s="618"/>
      <c r="S5" s="618"/>
      <c r="T5" s="618"/>
      <c r="U5" s="619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  <c r="AG5" s="620"/>
      <c r="AH5" s="621"/>
      <c r="AI5" s="71"/>
      <c r="AJ5" s="712"/>
      <c r="AK5" s="309"/>
    </row>
    <row r="6" spans="1:37" ht="15" customHeight="1" x14ac:dyDescent="0.2">
      <c r="A6" s="332"/>
      <c r="B6" s="332"/>
      <c r="C6" s="663">
        <v>2</v>
      </c>
      <c r="D6" s="494" t="str">
        <f>設定!N11</f>
        <v>月</v>
      </c>
      <c r="E6" s="306" t="s">
        <v>6</v>
      </c>
      <c r="F6" s="294">
        <v>5</v>
      </c>
      <c r="G6" s="135">
        <v>5</v>
      </c>
      <c r="H6" s="135">
        <v>5</v>
      </c>
      <c r="I6" s="135">
        <v>5</v>
      </c>
      <c r="J6" s="135">
        <v>5</v>
      </c>
      <c r="K6" s="354">
        <v>5</v>
      </c>
      <c r="L6" s="597" t="str">
        <f>AK6</f>
        <v>成績処理週間【5校時　特別日課】</v>
      </c>
      <c r="M6" s="598"/>
      <c r="N6" s="598"/>
      <c r="O6" s="598"/>
      <c r="P6" s="598"/>
      <c r="Q6" s="598"/>
      <c r="R6" s="598"/>
      <c r="S6" s="598"/>
      <c r="T6" s="598"/>
      <c r="U6" s="599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1"/>
      <c r="AG6" s="310"/>
      <c r="AH6" s="311"/>
      <c r="AI6" s="71"/>
      <c r="AJ6" s="711">
        <v>2</v>
      </c>
      <c r="AK6" s="305" t="s">
        <v>289</v>
      </c>
    </row>
    <row r="7" spans="1:37" ht="15" customHeight="1" x14ac:dyDescent="0.2">
      <c r="A7" s="332">
        <v>1</v>
      </c>
      <c r="B7" s="332"/>
      <c r="C7" s="650"/>
      <c r="D7" s="494"/>
      <c r="E7" s="306" t="s">
        <v>7</v>
      </c>
      <c r="F7" s="294"/>
      <c r="G7" s="135"/>
      <c r="H7" s="135"/>
      <c r="I7" s="135"/>
      <c r="J7" s="135"/>
      <c r="K7" s="354"/>
      <c r="L7" s="592"/>
      <c r="M7" s="593"/>
      <c r="N7" s="593"/>
      <c r="O7" s="593"/>
      <c r="P7" s="593"/>
      <c r="Q7" s="593"/>
      <c r="R7" s="593"/>
      <c r="S7" s="593"/>
      <c r="T7" s="593"/>
      <c r="U7" s="594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1"/>
      <c r="AG7" s="595"/>
      <c r="AH7" s="596"/>
      <c r="AI7" s="71"/>
      <c r="AJ7" s="711"/>
      <c r="AK7" s="307"/>
    </row>
    <row r="8" spans="1:37" ht="15" customHeight="1" x14ac:dyDescent="0.2">
      <c r="A8" s="332"/>
      <c r="B8" s="332"/>
      <c r="C8" s="651"/>
      <c r="D8" s="494"/>
      <c r="E8" s="318" t="s">
        <v>38</v>
      </c>
      <c r="F8" s="294"/>
      <c r="G8" s="135"/>
      <c r="H8" s="135"/>
      <c r="I8" s="135"/>
      <c r="J8" s="135"/>
      <c r="K8" s="354"/>
      <c r="L8" s="600"/>
      <c r="M8" s="601"/>
      <c r="N8" s="601"/>
      <c r="O8" s="601"/>
      <c r="P8" s="601"/>
      <c r="Q8" s="601"/>
      <c r="R8" s="601"/>
      <c r="S8" s="601"/>
      <c r="T8" s="601"/>
      <c r="U8" s="602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1"/>
      <c r="AG8" s="603"/>
      <c r="AH8" s="604"/>
      <c r="AI8" s="71"/>
      <c r="AJ8" s="712"/>
      <c r="AK8" s="309"/>
    </row>
    <row r="9" spans="1:37" ht="15" customHeight="1" x14ac:dyDescent="0.2">
      <c r="A9" s="332"/>
      <c r="B9" s="332"/>
      <c r="C9" s="663">
        <v>3</v>
      </c>
      <c r="D9" s="494" t="str">
        <f>設定!N14</f>
        <v>火</v>
      </c>
      <c r="E9" s="306" t="s">
        <v>6</v>
      </c>
      <c r="F9" s="294">
        <v>5</v>
      </c>
      <c r="G9" s="135">
        <v>5</v>
      </c>
      <c r="H9" s="135">
        <v>5</v>
      </c>
      <c r="I9" s="135">
        <v>5</v>
      </c>
      <c r="J9" s="135">
        <v>5</v>
      </c>
      <c r="K9" s="281">
        <v>5</v>
      </c>
      <c r="L9" s="597" t="str">
        <f>AK9</f>
        <v>成績処理週間【5校時　特別日課】</v>
      </c>
      <c r="M9" s="598"/>
      <c r="N9" s="598"/>
      <c r="O9" s="598"/>
      <c r="P9" s="598"/>
      <c r="Q9" s="598"/>
      <c r="R9" s="598"/>
      <c r="S9" s="598"/>
      <c r="T9" s="598"/>
      <c r="U9" s="599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1"/>
      <c r="AG9" s="310"/>
      <c r="AH9" s="311"/>
      <c r="AI9" s="71"/>
      <c r="AJ9" s="710">
        <v>3</v>
      </c>
      <c r="AK9" s="305" t="s">
        <v>289</v>
      </c>
    </row>
    <row r="10" spans="1:37" ht="15" customHeight="1" x14ac:dyDescent="0.2">
      <c r="A10" s="332">
        <v>1</v>
      </c>
      <c r="B10" s="332"/>
      <c r="C10" s="650"/>
      <c r="D10" s="494"/>
      <c r="E10" s="306" t="s">
        <v>7</v>
      </c>
      <c r="F10" s="294"/>
      <c r="G10" s="135"/>
      <c r="H10" s="135"/>
      <c r="I10" s="135"/>
      <c r="J10" s="135"/>
      <c r="K10" s="281"/>
      <c r="L10" s="592" t="str">
        <f>AK10</f>
        <v>学級の日【生活・人権目標】</v>
      </c>
      <c r="M10" s="593"/>
      <c r="N10" s="593"/>
      <c r="O10" s="593"/>
      <c r="P10" s="593"/>
      <c r="Q10" s="593"/>
      <c r="R10" s="593"/>
      <c r="S10" s="593"/>
      <c r="T10" s="593"/>
      <c r="U10" s="594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1"/>
      <c r="AG10" s="595"/>
      <c r="AH10" s="596"/>
      <c r="AI10" s="71"/>
      <c r="AJ10" s="711"/>
      <c r="AK10" s="307" t="s">
        <v>332</v>
      </c>
    </row>
    <row r="11" spans="1:37" ht="15" customHeight="1" x14ac:dyDescent="0.2">
      <c r="A11" s="332"/>
      <c r="B11" s="332"/>
      <c r="C11" s="651"/>
      <c r="D11" s="494"/>
      <c r="E11" s="318" t="s">
        <v>38</v>
      </c>
      <c r="F11" s="294"/>
      <c r="G11" s="135"/>
      <c r="H11" s="135"/>
      <c r="I11" s="135"/>
      <c r="J11" s="135"/>
      <c r="K11" s="281"/>
      <c r="L11" s="600" t="str">
        <f>AK11</f>
        <v>★学校運営協議会　３校時　授業参観　４校時　懇談</v>
      </c>
      <c r="M11" s="601"/>
      <c r="N11" s="601"/>
      <c r="O11" s="601"/>
      <c r="P11" s="601"/>
      <c r="Q11" s="601"/>
      <c r="R11" s="601"/>
      <c r="S11" s="601"/>
      <c r="T11" s="601"/>
      <c r="U11" s="602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1"/>
      <c r="AG11" s="603"/>
      <c r="AH11" s="604"/>
      <c r="AI11" s="71"/>
      <c r="AJ11" s="712"/>
      <c r="AK11" s="312" t="s">
        <v>361</v>
      </c>
    </row>
    <row r="12" spans="1:37" ht="15" customHeight="1" x14ac:dyDescent="0.2">
      <c r="A12" s="332"/>
      <c r="B12" s="332"/>
      <c r="C12" s="663">
        <v>4</v>
      </c>
      <c r="D12" s="494" t="str">
        <f>設定!N17</f>
        <v>水</v>
      </c>
      <c r="E12" s="306" t="s">
        <v>6</v>
      </c>
      <c r="F12" s="455">
        <v>5</v>
      </c>
      <c r="G12" s="135">
        <v>5</v>
      </c>
      <c r="H12" s="135">
        <v>5</v>
      </c>
      <c r="I12" s="135">
        <v>5</v>
      </c>
      <c r="J12" s="135">
        <v>5</v>
      </c>
      <c r="K12" s="354">
        <v>5</v>
      </c>
      <c r="L12" s="597" t="str">
        <f>AK12</f>
        <v>成績処理週間【5校時　特別日課】</v>
      </c>
      <c r="M12" s="598"/>
      <c r="N12" s="598"/>
      <c r="O12" s="598"/>
      <c r="P12" s="598"/>
      <c r="Q12" s="598"/>
      <c r="R12" s="598"/>
      <c r="S12" s="598"/>
      <c r="T12" s="598"/>
      <c r="U12" s="599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1"/>
      <c r="AG12" s="310"/>
      <c r="AH12" s="311"/>
      <c r="AI12" s="71"/>
      <c r="AJ12" s="710">
        <v>4</v>
      </c>
      <c r="AK12" s="136" t="s">
        <v>289</v>
      </c>
    </row>
    <row r="13" spans="1:37" ht="15" customHeight="1" x14ac:dyDescent="0.2">
      <c r="A13" s="332">
        <v>1</v>
      </c>
      <c r="B13" s="332"/>
      <c r="C13" s="650"/>
      <c r="D13" s="494"/>
      <c r="E13" s="306" t="s">
        <v>7</v>
      </c>
      <c r="F13" s="294"/>
      <c r="G13" s="135"/>
      <c r="H13" s="135"/>
      <c r="I13" s="135"/>
      <c r="J13" s="135"/>
      <c r="K13" s="281"/>
      <c r="L13" s="592" t="str">
        <f>AK13</f>
        <v>委員会活動（６校時）</v>
      </c>
      <c r="M13" s="593"/>
      <c r="N13" s="593"/>
      <c r="O13" s="593"/>
      <c r="P13" s="593"/>
      <c r="Q13" s="593"/>
      <c r="R13" s="593"/>
      <c r="S13" s="593"/>
      <c r="T13" s="593"/>
      <c r="U13" s="594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1"/>
      <c r="AG13" s="595"/>
      <c r="AH13" s="596"/>
      <c r="AI13" s="71"/>
      <c r="AJ13" s="711"/>
      <c r="AK13" s="128" t="s">
        <v>370</v>
      </c>
    </row>
    <row r="14" spans="1:37" ht="15" customHeight="1" x14ac:dyDescent="0.2">
      <c r="A14" s="332"/>
      <c r="B14" s="332"/>
      <c r="C14" s="651"/>
      <c r="D14" s="494"/>
      <c r="E14" s="318" t="s">
        <v>38</v>
      </c>
      <c r="F14" s="294"/>
      <c r="G14" s="135"/>
      <c r="H14" s="135"/>
      <c r="I14" s="135"/>
      <c r="J14" s="135"/>
      <c r="K14" s="281"/>
      <c r="L14" s="600"/>
      <c r="M14" s="601"/>
      <c r="N14" s="601"/>
      <c r="O14" s="601"/>
      <c r="P14" s="601"/>
      <c r="Q14" s="601"/>
      <c r="R14" s="601"/>
      <c r="S14" s="601"/>
      <c r="T14" s="601"/>
      <c r="U14" s="602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1"/>
      <c r="AG14" s="603"/>
      <c r="AH14" s="604"/>
      <c r="AI14" s="71"/>
      <c r="AJ14" s="712"/>
      <c r="AK14" s="312"/>
    </row>
    <row r="15" spans="1:37" ht="15" customHeight="1" x14ac:dyDescent="0.2">
      <c r="A15" s="332"/>
      <c r="B15" s="332"/>
      <c r="C15" s="650">
        <v>5</v>
      </c>
      <c r="D15" s="494" t="str">
        <f>設定!N20</f>
        <v>木</v>
      </c>
      <c r="E15" s="318" t="s">
        <v>6</v>
      </c>
      <c r="F15" s="455">
        <v>5</v>
      </c>
      <c r="G15" s="135">
        <v>5</v>
      </c>
      <c r="H15" s="135">
        <v>5</v>
      </c>
      <c r="I15" s="135">
        <v>5</v>
      </c>
      <c r="J15" s="135">
        <v>5</v>
      </c>
      <c r="K15" s="354">
        <v>5</v>
      </c>
      <c r="L15" s="597" t="str">
        <f>AK15</f>
        <v>成績処理週間【5校時　特別日課】</v>
      </c>
      <c r="M15" s="598"/>
      <c r="N15" s="598"/>
      <c r="O15" s="598"/>
      <c r="P15" s="598"/>
      <c r="Q15" s="598"/>
      <c r="R15" s="598"/>
      <c r="S15" s="598"/>
      <c r="T15" s="598"/>
      <c r="U15" s="599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1"/>
      <c r="AG15" s="310"/>
      <c r="AH15" s="311"/>
      <c r="AI15" s="71"/>
      <c r="AJ15" s="710">
        <v>5</v>
      </c>
      <c r="AK15" s="136" t="s">
        <v>289</v>
      </c>
    </row>
    <row r="16" spans="1:37" ht="15" customHeight="1" x14ac:dyDescent="0.2">
      <c r="A16" s="332">
        <v>1</v>
      </c>
      <c r="B16" s="332"/>
      <c r="C16" s="650"/>
      <c r="D16" s="494"/>
      <c r="E16" s="330" t="s">
        <v>7</v>
      </c>
      <c r="F16" s="294"/>
      <c r="G16" s="135"/>
      <c r="H16" s="135"/>
      <c r="I16" s="135"/>
      <c r="J16" s="135"/>
      <c r="K16" s="281"/>
      <c r="L16" s="592"/>
      <c r="M16" s="593"/>
      <c r="N16" s="593"/>
      <c r="O16" s="593"/>
      <c r="P16" s="593"/>
      <c r="Q16" s="593"/>
      <c r="R16" s="593"/>
      <c r="S16" s="593"/>
      <c r="T16" s="593"/>
      <c r="U16" s="594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1"/>
      <c r="AG16" s="595"/>
      <c r="AH16" s="596"/>
      <c r="AI16" s="71"/>
      <c r="AJ16" s="711"/>
      <c r="AK16" s="128"/>
    </row>
    <row r="17" spans="1:37" ht="15" customHeight="1" x14ac:dyDescent="0.2">
      <c r="A17" s="332"/>
      <c r="B17" s="332"/>
      <c r="C17" s="651"/>
      <c r="D17" s="494"/>
      <c r="E17" s="308" t="s">
        <v>8</v>
      </c>
      <c r="F17" s="294"/>
      <c r="G17" s="135"/>
      <c r="H17" s="135"/>
      <c r="I17" s="135"/>
      <c r="J17" s="135"/>
      <c r="K17" s="281"/>
      <c r="L17" s="600"/>
      <c r="M17" s="601"/>
      <c r="N17" s="601"/>
      <c r="O17" s="601"/>
      <c r="P17" s="601"/>
      <c r="Q17" s="601"/>
      <c r="R17" s="601"/>
      <c r="S17" s="601"/>
      <c r="T17" s="601"/>
      <c r="U17" s="602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1"/>
      <c r="AG17" s="603"/>
      <c r="AH17" s="604"/>
      <c r="AI17" s="71"/>
      <c r="AJ17" s="712"/>
      <c r="AK17" s="312"/>
    </row>
    <row r="18" spans="1:37" ht="15" customHeight="1" x14ac:dyDescent="0.2">
      <c r="A18" s="332"/>
      <c r="B18" s="332"/>
      <c r="C18" s="663">
        <v>6</v>
      </c>
      <c r="D18" s="494" t="str">
        <f>設定!N23</f>
        <v>金</v>
      </c>
      <c r="E18" s="306" t="s">
        <v>6</v>
      </c>
      <c r="F18" s="455">
        <v>5</v>
      </c>
      <c r="G18" s="135">
        <v>5</v>
      </c>
      <c r="H18" s="135">
        <v>5</v>
      </c>
      <c r="I18" s="135">
        <v>5</v>
      </c>
      <c r="J18" s="135">
        <v>5</v>
      </c>
      <c r="K18" s="354">
        <v>5</v>
      </c>
      <c r="L18" s="597" t="str">
        <f>AK18</f>
        <v>成績処理週間【5校時　特別日課】</v>
      </c>
      <c r="M18" s="598"/>
      <c r="N18" s="598"/>
      <c r="O18" s="598"/>
      <c r="P18" s="598"/>
      <c r="Q18" s="598"/>
      <c r="R18" s="598"/>
      <c r="S18" s="598"/>
      <c r="T18" s="598"/>
      <c r="U18" s="599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1"/>
      <c r="AG18" s="310"/>
      <c r="AH18" s="311"/>
      <c r="AI18" s="71"/>
      <c r="AJ18" s="710">
        <v>6</v>
      </c>
      <c r="AK18" s="136" t="s">
        <v>289</v>
      </c>
    </row>
    <row r="19" spans="1:37" ht="15" customHeight="1" x14ac:dyDescent="0.2">
      <c r="A19" s="332">
        <v>1</v>
      </c>
      <c r="B19" s="332"/>
      <c r="C19" s="650"/>
      <c r="D19" s="494"/>
      <c r="E19" s="330" t="s">
        <v>7</v>
      </c>
      <c r="F19" s="294"/>
      <c r="G19" s="135"/>
      <c r="H19" s="135"/>
      <c r="I19" s="135"/>
      <c r="J19" s="135"/>
      <c r="K19" s="281"/>
      <c r="L19" s="592"/>
      <c r="M19" s="593"/>
      <c r="N19" s="593"/>
      <c r="O19" s="593"/>
      <c r="P19" s="593"/>
      <c r="Q19" s="593"/>
      <c r="R19" s="593"/>
      <c r="S19" s="593"/>
      <c r="T19" s="593"/>
      <c r="U19" s="594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1"/>
      <c r="AG19" s="595"/>
      <c r="AH19" s="596"/>
      <c r="AI19" s="71"/>
      <c r="AJ19" s="711"/>
      <c r="AK19" s="128"/>
    </row>
    <row r="20" spans="1:37" ht="15" customHeight="1" x14ac:dyDescent="0.2">
      <c r="A20" s="332"/>
      <c r="B20" s="332"/>
      <c r="C20" s="651"/>
      <c r="D20" s="494"/>
      <c r="E20" s="308" t="s">
        <v>8</v>
      </c>
      <c r="F20" s="294"/>
      <c r="G20" s="135"/>
      <c r="H20" s="135"/>
      <c r="I20" s="135"/>
      <c r="J20" s="135"/>
      <c r="K20" s="281"/>
      <c r="L20" s="600"/>
      <c r="M20" s="601"/>
      <c r="N20" s="601"/>
      <c r="O20" s="601"/>
      <c r="P20" s="601"/>
      <c r="Q20" s="601"/>
      <c r="R20" s="601"/>
      <c r="S20" s="601"/>
      <c r="T20" s="601"/>
      <c r="U20" s="602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1"/>
      <c r="AG20" s="603"/>
      <c r="AH20" s="604"/>
      <c r="AI20" s="71"/>
      <c r="AJ20" s="712"/>
      <c r="AK20" s="312"/>
    </row>
    <row r="21" spans="1:37" ht="15" customHeight="1" x14ac:dyDescent="0.2">
      <c r="A21" s="332"/>
      <c r="B21" s="332"/>
      <c r="C21" s="657">
        <v>7</v>
      </c>
      <c r="D21" s="606" t="str">
        <f>設定!N26</f>
        <v>土</v>
      </c>
      <c r="E21" s="398" t="s">
        <v>6</v>
      </c>
      <c r="F21" s="391"/>
      <c r="G21" s="392"/>
      <c r="H21" s="392"/>
      <c r="I21" s="392"/>
      <c r="J21" s="392"/>
      <c r="K21" s="393"/>
      <c r="L21" s="607" t="str">
        <f>AK21</f>
        <v>中学校卒業式（午後）</v>
      </c>
      <c r="M21" s="608"/>
      <c r="N21" s="608"/>
      <c r="O21" s="608"/>
      <c r="P21" s="608"/>
      <c r="Q21" s="608"/>
      <c r="R21" s="608"/>
      <c r="S21" s="608"/>
      <c r="T21" s="608"/>
      <c r="U21" s="609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1"/>
      <c r="AG21" s="394"/>
      <c r="AH21" s="399"/>
      <c r="AI21" s="71"/>
      <c r="AJ21" s="710">
        <v>7</v>
      </c>
      <c r="AK21" s="136" t="s">
        <v>437</v>
      </c>
    </row>
    <row r="22" spans="1:37" ht="15" customHeight="1" x14ac:dyDescent="0.2">
      <c r="A22" s="332"/>
      <c r="B22" s="332"/>
      <c r="C22" s="658"/>
      <c r="D22" s="606"/>
      <c r="E22" s="404" t="s">
        <v>7</v>
      </c>
      <c r="F22" s="391"/>
      <c r="G22" s="392"/>
      <c r="H22" s="392"/>
      <c r="I22" s="392"/>
      <c r="J22" s="392"/>
      <c r="K22" s="393"/>
      <c r="L22" s="612"/>
      <c r="M22" s="613"/>
      <c r="N22" s="613"/>
      <c r="O22" s="613"/>
      <c r="P22" s="613"/>
      <c r="Q22" s="613"/>
      <c r="R22" s="613"/>
      <c r="S22" s="613"/>
      <c r="T22" s="613"/>
      <c r="U22" s="614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1"/>
      <c r="AG22" s="615"/>
      <c r="AH22" s="616"/>
      <c r="AI22" s="71"/>
      <c r="AJ22" s="711"/>
      <c r="AK22" s="128"/>
    </row>
    <row r="23" spans="1:37" ht="15" customHeight="1" x14ac:dyDescent="0.2">
      <c r="A23" s="332"/>
      <c r="B23" s="332"/>
      <c r="C23" s="659"/>
      <c r="D23" s="606"/>
      <c r="E23" s="405" t="s">
        <v>8</v>
      </c>
      <c r="F23" s="391"/>
      <c r="G23" s="392"/>
      <c r="H23" s="392"/>
      <c r="I23" s="392"/>
      <c r="J23" s="392"/>
      <c r="K23" s="393"/>
      <c r="L23" s="617"/>
      <c r="M23" s="618"/>
      <c r="N23" s="618"/>
      <c r="O23" s="618"/>
      <c r="P23" s="618"/>
      <c r="Q23" s="618"/>
      <c r="R23" s="618"/>
      <c r="S23" s="618"/>
      <c r="T23" s="618"/>
      <c r="U23" s="619"/>
      <c r="V23" s="610"/>
      <c r="W23" s="610"/>
      <c r="X23" s="610"/>
      <c r="Y23" s="610"/>
      <c r="Z23" s="610"/>
      <c r="AA23" s="610"/>
      <c r="AB23" s="610"/>
      <c r="AC23" s="610"/>
      <c r="AD23" s="610"/>
      <c r="AE23" s="610"/>
      <c r="AF23" s="611"/>
      <c r="AG23" s="620"/>
      <c r="AH23" s="621"/>
      <c r="AI23" s="71"/>
      <c r="AJ23" s="712"/>
      <c r="AK23" s="312"/>
    </row>
    <row r="24" spans="1:37" ht="15" customHeight="1" x14ac:dyDescent="0.2">
      <c r="A24" s="332"/>
      <c r="B24" s="332"/>
      <c r="C24" s="657">
        <v>8</v>
      </c>
      <c r="D24" s="606" t="str">
        <f>設定!N29</f>
        <v>日</v>
      </c>
      <c r="E24" s="398" t="s">
        <v>6</v>
      </c>
      <c r="F24" s="391"/>
      <c r="G24" s="392"/>
      <c r="H24" s="392"/>
      <c r="I24" s="392"/>
      <c r="J24" s="392"/>
      <c r="K24" s="393"/>
      <c r="L24" s="607"/>
      <c r="M24" s="608"/>
      <c r="N24" s="608"/>
      <c r="O24" s="608"/>
      <c r="P24" s="608"/>
      <c r="Q24" s="608"/>
      <c r="R24" s="608"/>
      <c r="S24" s="608"/>
      <c r="T24" s="608"/>
      <c r="U24" s="609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1"/>
      <c r="AG24" s="394"/>
      <c r="AH24" s="399"/>
      <c r="AI24" s="71"/>
      <c r="AJ24" s="710">
        <v>8</v>
      </c>
      <c r="AK24" s="136"/>
    </row>
    <row r="25" spans="1:37" ht="15" customHeight="1" x14ac:dyDescent="0.2">
      <c r="A25" s="332"/>
      <c r="B25" s="332"/>
      <c r="C25" s="658"/>
      <c r="D25" s="606"/>
      <c r="E25" s="404" t="s">
        <v>7</v>
      </c>
      <c r="F25" s="391"/>
      <c r="G25" s="392"/>
      <c r="H25" s="392"/>
      <c r="I25" s="392"/>
      <c r="J25" s="392"/>
      <c r="K25" s="393"/>
      <c r="L25" s="612"/>
      <c r="M25" s="613"/>
      <c r="N25" s="613"/>
      <c r="O25" s="613"/>
      <c r="P25" s="613"/>
      <c r="Q25" s="613"/>
      <c r="R25" s="613"/>
      <c r="S25" s="613"/>
      <c r="T25" s="613"/>
      <c r="U25" s="614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1"/>
      <c r="AG25" s="615"/>
      <c r="AH25" s="616"/>
      <c r="AI25" s="71"/>
      <c r="AJ25" s="711"/>
      <c r="AK25" s="128"/>
    </row>
    <row r="26" spans="1:37" ht="15" customHeight="1" x14ac:dyDescent="0.2">
      <c r="A26" s="332"/>
      <c r="B26" s="332"/>
      <c r="C26" s="659"/>
      <c r="D26" s="606"/>
      <c r="E26" s="405" t="s">
        <v>8</v>
      </c>
      <c r="F26" s="391"/>
      <c r="G26" s="392"/>
      <c r="H26" s="392"/>
      <c r="I26" s="392"/>
      <c r="J26" s="392"/>
      <c r="K26" s="393"/>
      <c r="L26" s="617"/>
      <c r="M26" s="618"/>
      <c r="N26" s="618"/>
      <c r="O26" s="618"/>
      <c r="P26" s="618"/>
      <c r="Q26" s="618"/>
      <c r="R26" s="618"/>
      <c r="S26" s="618"/>
      <c r="T26" s="618"/>
      <c r="U26" s="619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1"/>
      <c r="AG26" s="620"/>
      <c r="AH26" s="621"/>
      <c r="AI26" s="71"/>
      <c r="AJ26" s="712"/>
      <c r="AK26" s="312"/>
    </row>
    <row r="27" spans="1:37" ht="15" customHeight="1" x14ac:dyDescent="0.2">
      <c r="A27" s="332"/>
      <c r="B27" s="332"/>
      <c r="C27" s="663">
        <v>9</v>
      </c>
      <c r="D27" s="494" t="str">
        <f>設定!N32</f>
        <v>月</v>
      </c>
      <c r="E27" s="306" t="s">
        <v>6</v>
      </c>
      <c r="F27" s="455">
        <v>5</v>
      </c>
      <c r="G27" s="135">
        <v>5</v>
      </c>
      <c r="H27" s="135">
        <v>5</v>
      </c>
      <c r="I27" s="135">
        <v>5</v>
      </c>
      <c r="J27" s="135">
        <v>5</v>
      </c>
      <c r="K27" s="354">
        <v>5</v>
      </c>
      <c r="L27" s="597" t="str">
        <f>AK27</f>
        <v>成績処理週間【5校時　特別日課】</v>
      </c>
      <c r="M27" s="598"/>
      <c r="N27" s="598"/>
      <c r="O27" s="598"/>
      <c r="P27" s="598"/>
      <c r="Q27" s="598"/>
      <c r="R27" s="598"/>
      <c r="S27" s="598"/>
      <c r="T27" s="598"/>
      <c r="U27" s="599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1"/>
      <c r="AG27" s="310"/>
      <c r="AH27" s="311"/>
      <c r="AI27" s="71"/>
      <c r="AJ27" s="710">
        <v>9</v>
      </c>
      <c r="AK27" s="136" t="s">
        <v>289</v>
      </c>
    </row>
    <row r="28" spans="1:37" ht="15" customHeight="1" x14ac:dyDescent="0.2">
      <c r="A28" s="332">
        <v>1</v>
      </c>
      <c r="B28" s="332"/>
      <c r="C28" s="650"/>
      <c r="D28" s="494"/>
      <c r="E28" s="330" t="s">
        <v>7</v>
      </c>
      <c r="F28" s="294"/>
      <c r="G28" s="135"/>
      <c r="H28" s="135"/>
      <c r="I28" s="135"/>
      <c r="J28" s="135"/>
      <c r="K28" s="281"/>
      <c r="L28" s="592"/>
      <c r="M28" s="593"/>
      <c r="N28" s="593"/>
      <c r="O28" s="593"/>
      <c r="P28" s="593"/>
      <c r="Q28" s="593"/>
      <c r="R28" s="593"/>
      <c r="S28" s="593"/>
      <c r="T28" s="593"/>
      <c r="U28" s="594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1"/>
      <c r="AG28" s="595"/>
      <c r="AH28" s="596"/>
      <c r="AI28" s="71"/>
      <c r="AJ28" s="711"/>
      <c r="AK28" s="128"/>
    </row>
    <row r="29" spans="1:37" ht="15" customHeight="1" x14ac:dyDescent="0.2">
      <c r="A29" s="332"/>
      <c r="B29" s="332"/>
      <c r="C29" s="651"/>
      <c r="D29" s="494"/>
      <c r="E29" s="308" t="s">
        <v>8</v>
      </c>
      <c r="F29" s="294"/>
      <c r="G29" s="135"/>
      <c r="H29" s="135"/>
      <c r="I29" s="135"/>
      <c r="J29" s="135"/>
      <c r="K29" s="281"/>
      <c r="L29" s="600"/>
      <c r="M29" s="601"/>
      <c r="N29" s="601"/>
      <c r="O29" s="601"/>
      <c r="P29" s="601"/>
      <c r="Q29" s="601"/>
      <c r="R29" s="601"/>
      <c r="S29" s="601"/>
      <c r="T29" s="601"/>
      <c r="U29" s="602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1"/>
      <c r="AG29" s="603"/>
      <c r="AH29" s="604"/>
      <c r="AI29" s="71"/>
      <c r="AJ29" s="712"/>
      <c r="AK29" s="312"/>
    </row>
    <row r="30" spans="1:37" ht="15" customHeight="1" x14ac:dyDescent="0.2">
      <c r="A30" s="332"/>
      <c r="B30" s="332"/>
      <c r="C30" s="663">
        <v>10</v>
      </c>
      <c r="D30" s="494" t="str">
        <f>設定!N35</f>
        <v>火</v>
      </c>
      <c r="E30" s="306" t="s">
        <v>6</v>
      </c>
      <c r="F30" s="455">
        <v>5</v>
      </c>
      <c r="G30" s="135">
        <v>5</v>
      </c>
      <c r="H30" s="135">
        <v>5</v>
      </c>
      <c r="I30" s="135">
        <v>5</v>
      </c>
      <c r="J30" s="135">
        <v>5</v>
      </c>
      <c r="K30" s="354">
        <v>5</v>
      </c>
      <c r="L30" s="597" t="str">
        <f>AK30</f>
        <v>成績処理週間【5校時　特別日課】</v>
      </c>
      <c r="M30" s="598"/>
      <c r="N30" s="598"/>
      <c r="O30" s="598"/>
      <c r="P30" s="598"/>
      <c r="Q30" s="598"/>
      <c r="R30" s="598"/>
      <c r="S30" s="598"/>
      <c r="T30" s="598"/>
      <c r="U30" s="599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1"/>
      <c r="AG30" s="310"/>
      <c r="AH30" s="311"/>
      <c r="AI30" s="71"/>
      <c r="AJ30" s="710">
        <v>10</v>
      </c>
      <c r="AK30" s="136" t="s">
        <v>289</v>
      </c>
    </row>
    <row r="31" spans="1:37" ht="15" customHeight="1" x14ac:dyDescent="0.2">
      <c r="A31" s="332">
        <v>1</v>
      </c>
      <c r="B31" s="332"/>
      <c r="C31" s="650"/>
      <c r="D31" s="494"/>
      <c r="E31" s="330" t="s">
        <v>7</v>
      </c>
      <c r="F31" s="294"/>
      <c r="G31" s="135"/>
      <c r="H31" s="135"/>
      <c r="I31" s="135"/>
      <c r="J31" s="135"/>
      <c r="K31" s="281"/>
      <c r="L31" s="592" t="str">
        <f>AK31</f>
        <v>学級の日【あんしんアンケート】</v>
      </c>
      <c r="M31" s="593"/>
      <c r="N31" s="593"/>
      <c r="O31" s="593"/>
      <c r="P31" s="593"/>
      <c r="Q31" s="593"/>
      <c r="R31" s="593"/>
      <c r="S31" s="593"/>
      <c r="T31" s="593"/>
      <c r="U31" s="594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595"/>
      <c r="AH31" s="596"/>
      <c r="AI31" s="71"/>
      <c r="AJ31" s="711"/>
      <c r="AK31" s="128" t="s">
        <v>284</v>
      </c>
    </row>
    <row r="32" spans="1:37" ht="15" customHeight="1" x14ac:dyDescent="0.2">
      <c r="A32" s="332"/>
      <c r="B32" s="332"/>
      <c r="C32" s="651"/>
      <c r="D32" s="494"/>
      <c r="E32" s="308" t="s">
        <v>8</v>
      </c>
      <c r="F32" s="294"/>
      <c r="G32" s="135"/>
      <c r="H32" s="135"/>
      <c r="I32" s="135"/>
      <c r="J32" s="135"/>
      <c r="K32" s="281"/>
      <c r="L32" s="600"/>
      <c r="M32" s="601"/>
      <c r="N32" s="601"/>
      <c r="O32" s="601"/>
      <c r="P32" s="601"/>
      <c r="Q32" s="601"/>
      <c r="R32" s="601"/>
      <c r="S32" s="601"/>
      <c r="T32" s="601"/>
      <c r="U32" s="602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603"/>
      <c r="AH32" s="604"/>
      <c r="AI32" s="71"/>
      <c r="AJ32" s="712"/>
      <c r="AK32" s="312"/>
    </row>
    <row r="33" spans="1:37" ht="15" customHeight="1" x14ac:dyDescent="0.2">
      <c r="A33" s="332"/>
      <c r="B33" s="332"/>
      <c r="C33" s="663">
        <v>11</v>
      </c>
      <c r="D33" s="494" t="str">
        <f>設定!N38</f>
        <v>水</v>
      </c>
      <c r="E33" s="306" t="s">
        <v>6</v>
      </c>
      <c r="F33" s="455">
        <v>5</v>
      </c>
      <c r="G33" s="135">
        <v>5</v>
      </c>
      <c r="H33" s="135">
        <v>5</v>
      </c>
      <c r="I33" s="135">
        <v>5</v>
      </c>
      <c r="J33" s="135">
        <v>5</v>
      </c>
      <c r="K33" s="354">
        <v>5</v>
      </c>
      <c r="L33" s="597" t="str">
        <f>AK33</f>
        <v>成績処理週間【5校時　特別日課】</v>
      </c>
      <c r="M33" s="598"/>
      <c r="N33" s="598"/>
      <c r="O33" s="598"/>
      <c r="P33" s="598"/>
      <c r="Q33" s="598"/>
      <c r="R33" s="598"/>
      <c r="S33" s="598"/>
      <c r="T33" s="598"/>
      <c r="U33" s="599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  <c r="AG33" s="310"/>
      <c r="AH33" s="311"/>
      <c r="AI33" s="71"/>
      <c r="AJ33" s="710">
        <v>11</v>
      </c>
      <c r="AK33" s="136" t="s">
        <v>289</v>
      </c>
    </row>
    <row r="34" spans="1:37" ht="15" customHeight="1" x14ac:dyDescent="0.2">
      <c r="A34" s="332">
        <v>1</v>
      </c>
      <c r="B34" s="332"/>
      <c r="C34" s="650"/>
      <c r="D34" s="494"/>
      <c r="E34" s="330" t="s">
        <v>7</v>
      </c>
      <c r="F34" s="294"/>
      <c r="G34" s="135"/>
      <c r="H34" s="135"/>
      <c r="I34" s="135"/>
      <c r="J34" s="135"/>
      <c r="K34" s="281"/>
      <c r="L34" s="592"/>
      <c r="M34" s="593"/>
      <c r="N34" s="593"/>
      <c r="O34" s="593"/>
      <c r="P34" s="593"/>
      <c r="Q34" s="593"/>
      <c r="R34" s="593"/>
      <c r="S34" s="593"/>
      <c r="T34" s="593"/>
      <c r="U34" s="594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1"/>
      <c r="AG34" s="595"/>
      <c r="AH34" s="596"/>
      <c r="AI34" s="71"/>
      <c r="AJ34" s="711"/>
      <c r="AK34" s="128"/>
    </row>
    <row r="35" spans="1:37" ht="15" customHeight="1" x14ac:dyDescent="0.2">
      <c r="A35" s="332"/>
      <c r="B35" s="332"/>
      <c r="C35" s="651"/>
      <c r="D35" s="494"/>
      <c r="E35" s="308" t="s">
        <v>8</v>
      </c>
      <c r="F35" s="294"/>
      <c r="G35" s="135"/>
      <c r="H35" s="135"/>
      <c r="I35" s="135"/>
      <c r="J35" s="135"/>
      <c r="K35" s="281"/>
      <c r="L35" s="600"/>
      <c r="M35" s="601"/>
      <c r="N35" s="601"/>
      <c r="O35" s="601"/>
      <c r="P35" s="601"/>
      <c r="Q35" s="601"/>
      <c r="R35" s="601"/>
      <c r="S35" s="601"/>
      <c r="T35" s="601"/>
      <c r="U35" s="602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1"/>
      <c r="AG35" s="603"/>
      <c r="AH35" s="604"/>
      <c r="AI35" s="71"/>
      <c r="AJ35" s="712"/>
      <c r="AK35" s="312"/>
    </row>
    <row r="36" spans="1:37" ht="15" customHeight="1" x14ac:dyDescent="0.2">
      <c r="A36" s="332"/>
      <c r="B36" s="332"/>
      <c r="C36" s="663">
        <v>12</v>
      </c>
      <c r="D36" s="494" t="str">
        <f>設定!N41</f>
        <v>木</v>
      </c>
      <c r="E36" s="306" t="s">
        <v>6</v>
      </c>
      <c r="F36" s="455">
        <v>5</v>
      </c>
      <c r="G36" s="135">
        <v>5</v>
      </c>
      <c r="H36" s="135">
        <v>5</v>
      </c>
      <c r="I36" s="135">
        <v>5</v>
      </c>
      <c r="J36" s="135">
        <v>5</v>
      </c>
      <c r="K36" s="354">
        <v>5</v>
      </c>
      <c r="L36" s="597" t="str">
        <f>AK36</f>
        <v>成績処理週間【5校時　特別日課】</v>
      </c>
      <c r="M36" s="598"/>
      <c r="N36" s="598"/>
      <c r="O36" s="598"/>
      <c r="P36" s="598"/>
      <c r="Q36" s="598"/>
      <c r="R36" s="598"/>
      <c r="S36" s="598"/>
      <c r="T36" s="598"/>
      <c r="U36" s="599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1"/>
      <c r="AG36" s="310"/>
      <c r="AH36" s="311"/>
      <c r="AI36" s="71"/>
      <c r="AJ36" s="710">
        <v>12</v>
      </c>
      <c r="AK36" s="136" t="s">
        <v>289</v>
      </c>
    </row>
    <row r="37" spans="1:37" ht="15" customHeight="1" x14ac:dyDescent="0.2">
      <c r="A37" s="332">
        <v>1</v>
      </c>
      <c r="B37" s="332"/>
      <c r="C37" s="650"/>
      <c r="D37" s="494"/>
      <c r="E37" s="330" t="s">
        <v>7</v>
      </c>
      <c r="F37" s="294"/>
      <c r="G37" s="135"/>
      <c r="H37" s="135"/>
      <c r="I37" s="135"/>
      <c r="J37" s="135"/>
      <c r="K37" s="281"/>
      <c r="L37" s="592"/>
      <c r="M37" s="593"/>
      <c r="N37" s="593"/>
      <c r="O37" s="593"/>
      <c r="P37" s="593"/>
      <c r="Q37" s="593"/>
      <c r="R37" s="593"/>
      <c r="S37" s="593"/>
      <c r="T37" s="593"/>
      <c r="U37" s="594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1"/>
      <c r="AG37" s="595"/>
      <c r="AH37" s="596"/>
      <c r="AI37" s="71"/>
      <c r="AJ37" s="711"/>
      <c r="AK37" s="128"/>
    </row>
    <row r="38" spans="1:37" ht="15" customHeight="1" x14ac:dyDescent="0.2">
      <c r="A38" s="332"/>
      <c r="B38" s="332"/>
      <c r="C38" s="651"/>
      <c r="D38" s="494"/>
      <c r="E38" s="308" t="s">
        <v>8</v>
      </c>
      <c r="F38" s="294"/>
      <c r="G38" s="135"/>
      <c r="H38" s="135"/>
      <c r="I38" s="135"/>
      <c r="J38" s="135"/>
      <c r="K38" s="281"/>
      <c r="L38" s="600"/>
      <c r="M38" s="601"/>
      <c r="N38" s="601"/>
      <c r="O38" s="601"/>
      <c r="P38" s="601"/>
      <c r="Q38" s="601"/>
      <c r="R38" s="601"/>
      <c r="S38" s="601"/>
      <c r="T38" s="601"/>
      <c r="U38" s="602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1"/>
      <c r="AG38" s="603"/>
      <c r="AH38" s="604"/>
      <c r="AI38" s="71"/>
      <c r="AJ38" s="712"/>
      <c r="AK38" s="312"/>
    </row>
    <row r="39" spans="1:37" ht="15" customHeight="1" x14ac:dyDescent="0.2">
      <c r="A39" s="332"/>
      <c r="B39" s="332"/>
      <c r="C39" s="663">
        <v>13</v>
      </c>
      <c r="D39" s="494" t="str">
        <f>設定!N44</f>
        <v>金</v>
      </c>
      <c r="E39" s="306" t="s">
        <v>6</v>
      </c>
      <c r="F39" s="455">
        <v>5</v>
      </c>
      <c r="G39" s="135">
        <v>5</v>
      </c>
      <c r="H39" s="135">
        <v>5</v>
      </c>
      <c r="I39" s="135">
        <v>5</v>
      </c>
      <c r="J39" s="135">
        <v>5</v>
      </c>
      <c r="K39" s="354">
        <v>5</v>
      </c>
      <c r="L39" s="597" t="str">
        <f>AK39</f>
        <v>成績処理週間【5校時　特別日課】</v>
      </c>
      <c r="M39" s="598"/>
      <c r="N39" s="598"/>
      <c r="O39" s="598"/>
      <c r="P39" s="598"/>
      <c r="Q39" s="598"/>
      <c r="R39" s="598"/>
      <c r="S39" s="598"/>
      <c r="T39" s="598"/>
      <c r="U39" s="599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1"/>
      <c r="AG39" s="310"/>
      <c r="AH39" s="311"/>
      <c r="AI39" s="71"/>
      <c r="AJ39" s="710">
        <v>13</v>
      </c>
      <c r="AK39" s="136" t="s">
        <v>289</v>
      </c>
    </row>
    <row r="40" spans="1:37" ht="15" customHeight="1" x14ac:dyDescent="0.2">
      <c r="A40" s="332">
        <v>1</v>
      </c>
      <c r="B40" s="332"/>
      <c r="C40" s="650"/>
      <c r="D40" s="494"/>
      <c r="E40" s="330" t="s">
        <v>7</v>
      </c>
      <c r="F40" s="294"/>
      <c r="G40" s="135"/>
      <c r="H40" s="135"/>
      <c r="I40" s="135"/>
      <c r="J40" s="135"/>
      <c r="K40" s="281"/>
      <c r="L40" s="592"/>
      <c r="M40" s="593"/>
      <c r="N40" s="593"/>
      <c r="O40" s="593"/>
      <c r="P40" s="593"/>
      <c r="Q40" s="593"/>
      <c r="R40" s="593"/>
      <c r="S40" s="593"/>
      <c r="T40" s="593"/>
      <c r="U40" s="594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1"/>
      <c r="AG40" s="595"/>
      <c r="AH40" s="596"/>
      <c r="AI40" s="71"/>
      <c r="AJ40" s="711"/>
      <c r="AK40" s="128"/>
    </row>
    <row r="41" spans="1:37" ht="15" customHeight="1" x14ac:dyDescent="0.2">
      <c r="A41" s="332"/>
      <c r="B41" s="332"/>
      <c r="C41" s="651"/>
      <c r="D41" s="494"/>
      <c r="E41" s="308" t="s">
        <v>8</v>
      </c>
      <c r="F41" s="294"/>
      <c r="G41" s="135"/>
      <c r="H41" s="135"/>
      <c r="I41" s="135"/>
      <c r="J41" s="135"/>
      <c r="K41" s="281"/>
      <c r="L41" s="600"/>
      <c r="M41" s="601"/>
      <c r="N41" s="601"/>
      <c r="O41" s="601"/>
      <c r="P41" s="601"/>
      <c r="Q41" s="601"/>
      <c r="R41" s="601"/>
      <c r="S41" s="601"/>
      <c r="T41" s="601"/>
      <c r="U41" s="602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1"/>
      <c r="AG41" s="603"/>
      <c r="AH41" s="604"/>
      <c r="AI41" s="71"/>
      <c r="AJ41" s="712"/>
      <c r="AK41" s="312"/>
    </row>
    <row r="42" spans="1:37" ht="15" customHeight="1" x14ac:dyDescent="0.2">
      <c r="A42" s="332"/>
      <c r="B42" s="332"/>
      <c r="C42" s="657">
        <v>14</v>
      </c>
      <c r="D42" s="606" t="str">
        <f>設定!N47</f>
        <v>土</v>
      </c>
      <c r="E42" s="398" t="s">
        <v>6</v>
      </c>
      <c r="F42" s="391"/>
      <c r="G42" s="392"/>
      <c r="H42" s="392"/>
      <c r="I42" s="392"/>
      <c r="J42" s="392"/>
      <c r="K42" s="393"/>
      <c r="L42" s="607"/>
      <c r="M42" s="608"/>
      <c r="N42" s="608"/>
      <c r="O42" s="608"/>
      <c r="P42" s="608"/>
      <c r="Q42" s="608"/>
      <c r="R42" s="608"/>
      <c r="S42" s="608"/>
      <c r="T42" s="608"/>
      <c r="U42" s="609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1"/>
      <c r="AG42" s="394"/>
      <c r="AH42" s="399"/>
      <c r="AI42" s="71"/>
      <c r="AJ42" s="710">
        <v>14</v>
      </c>
      <c r="AK42" s="136"/>
    </row>
    <row r="43" spans="1:37" ht="15" customHeight="1" x14ac:dyDescent="0.2">
      <c r="A43" s="332"/>
      <c r="B43" s="332"/>
      <c r="C43" s="658"/>
      <c r="D43" s="606"/>
      <c r="E43" s="404" t="s">
        <v>7</v>
      </c>
      <c r="F43" s="391"/>
      <c r="G43" s="392"/>
      <c r="H43" s="392"/>
      <c r="I43" s="392"/>
      <c r="J43" s="392"/>
      <c r="K43" s="393"/>
      <c r="L43" s="612"/>
      <c r="M43" s="613"/>
      <c r="N43" s="613"/>
      <c r="O43" s="613"/>
      <c r="P43" s="613"/>
      <c r="Q43" s="613"/>
      <c r="R43" s="613"/>
      <c r="S43" s="613"/>
      <c r="T43" s="613"/>
      <c r="U43" s="614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1"/>
      <c r="AG43" s="615"/>
      <c r="AH43" s="616"/>
      <c r="AI43" s="71"/>
      <c r="AJ43" s="711"/>
      <c r="AK43" s="128"/>
    </row>
    <row r="44" spans="1:37" ht="15" customHeight="1" x14ac:dyDescent="0.2">
      <c r="A44" s="332"/>
      <c r="B44" s="332"/>
      <c r="C44" s="659"/>
      <c r="D44" s="606"/>
      <c r="E44" s="405" t="s">
        <v>8</v>
      </c>
      <c r="F44" s="391"/>
      <c r="G44" s="392"/>
      <c r="H44" s="392"/>
      <c r="I44" s="392"/>
      <c r="J44" s="392"/>
      <c r="K44" s="393"/>
      <c r="L44" s="617"/>
      <c r="M44" s="618"/>
      <c r="N44" s="618"/>
      <c r="O44" s="618"/>
      <c r="P44" s="618"/>
      <c r="Q44" s="618"/>
      <c r="R44" s="618"/>
      <c r="S44" s="618"/>
      <c r="T44" s="618"/>
      <c r="U44" s="619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1"/>
      <c r="AG44" s="620"/>
      <c r="AH44" s="621"/>
      <c r="AI44" s="71"/>
      <c r="AJ44" s="712"/>
      <c r="AK44" s="312"/>
    </row>
    <row r="45" spans="1:37" ht="15" customHeight="1" x14ac:dyDescent="0.2">
      <c r="A45" s="332"/>
      <c r="B45" s="332"/>
      <c r="C45" s="657">
        <v>15</v>
      </c>
      <c r="D45" s="606" t="str">
        <f>設定!N50</f>
        <v>日</v>
      </c>
      <c r="E45" s="398" t="s">
        <v>6</v>
      </c>
      <c r="F45" s="391"/>
      <c r="G45" s="392"/>
      <c r="H45" s="392"/>
      <c r="I45" s="392"/>
      <c r="J45" s="392"/>
      <c r="K45" s="393"/>
      <c r="L45" s="607" t="str">
        <f>AK45</f>
        <v>第３日曜日「家庭の日・ファミリー読書」</v>
      </c>
      <c r="M45" s="608"/>
      <c r="N45" s="608"/>
      <c r="O45" s="608"/>
      <c r="P45" s="608"/>
      <c r="Q45" s="608"/>
      <c r="R45" s="608"/>
      <c r="S45" s="608"/>
      <c r="T45" s="608"/>
      <c r="U45" s="609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1"/>
      <c r="AG45" s="394"/>
      <c r="AH45" s="399"/>
      <c r="AI45" s="71"/>
      <c r="AJ45" s="710">
        <v>15</v>
      </c>
      <c r="AK45" s="136" t="s">
        <v>432</v>
      </c>
    </row>
    <row r="46" spans="1:37" ht="15" customHeight="1" x14ac:dyDescent="0.2">
      <c r="A46" s="332"/>
      <c r="B46" s="332"/>
      <c r="C46" s="658"/>
      <c r="D46" s="606"/>
      <c r="E46" s="404" t="s">
        <v>7</v>
      </c>
      <c r="F46" s="391"/>
      <c r="G46" s="392"/>
      <c r="H46" s="392"/>
      <c r="I46" s="392"/>
      <c r="J46" s="392"/>
      <c r="K46" s="393"/>
      <c r="L46" s="612"/>
      <c r="M46" s="613"/>
      <c r="N46" s="613"/>
      <c r="O46" s="613"/>
      <c r="P46" s="613"/>
      <c r="Q46" s="613"/>
      <c r="R46" s="613"/>
      <c r="S46" s="613"/>
      <c r="T46" s="613"/>
      <c r="U46" s="614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1"/>
      <c r="AG46" s="615"/>
      <c r="AH46" s="616"/>
      <c r="AI46" s="71"/>
      <c r="AJ46" s="711"/>
      <c r="AK46" s="128"/>
    </row>
    <row r="47" spans="1:37" ht="15" customHeight="1" x14ac:dyDescent="0.2">
      <c r="A47" s="332"/>
      <c r="B47" s="332"/>
      <c r="C47" s="659"/>
      <c r="D47" s="606"/>
      <c r="E47" s="405" t="s">
        <v>8</v>
      </c>
      <c r="F47" s="391"/>
      <c r="G47" s="392"/>
      <c r="H47" s="392"/>
      <c r="I47" s="392"/>
      <c r="J47" s="392"/>
      <c r="K47" s="393"/>
      <c r="L47" s="617"/>
      <c r="M47" s="618"/>
      <c r="N47" s="618"/>
      <c r="O47" s="618"/>
      <c r="P47" s="618"/>
      <c r="Q47" s="618"/>
      <c r="R47" s="618"/>
      <c r="S47" s="618"/>
      <c r="T47" s="618"/>
      <c r="U47" s="619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1"/>
      <c r="AG47" s="620"/>
      <c r="AH47" s="621"/>
      <c r="AI47" s="71"/>
      <c r="AJ47" s="712"/>
      <c r="AK47" s="312"/>
    </row>
    <row r="48" spans="1:37" ht="15" customHeight="1" x14ac:dyDescent="0.2">
      <c r="A48" s="332"/>
      <c r="B48" s="332"/>
      <c r="C48" s="663">
        <v>16</v>
      </c>
      <c r="D48" s="494" t="str">
        <f>設定!N53</f>
        <v>月</v>
      </c>
      <c r="E48" s="306" t="s">
        <v>6</v>
      </c>
      <c r="F48" s="455">
        <v>5</v>
      </c>
      <c r="G48" s="135">
        <v>5</v>
      </c>
      <c r="H48" s="135">
        <v>5</v>
      </c>
      <c r="I48" s="135">
        <v>5</v>
      </c>
      <c r="J48" s="135">
        <v>5</v>
      </c>
      <c r="K48" s="354">
        <v>5</v>
      </c>
      <c r="L48" s="597" t="str">
        <f>AK48</f>
        <v>成績処理週間【5校時　特別日課】</v>
      </c>
      <c r="M48" s="598"/>
      <c r="N48" s="598"/>
      <c r="O48" s="598"/>
      <c r="P48" s="598"/>
      <c r="Q48" s="598"/>
      <c r="R48" s="598"/>
      <c r="S48" s="598"/>
      <c r="T48" s="598"/>
      <c r="U48" s="599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1"/>
      <c r="AG48" s="310"/>
      <c r="AH48" s="311"/>
      <c r="AI48" s="71"/>
      <c r="AJ48" s="710">
        <v>16</v>
      </c>
      <c r="AK48" s="136" t="s">
        <v>289</v>
      </c>
    </row>
    <row r="49" spans="1:39" ht="15" customHeight="1" x14ac:dyDescent="0.2">
      <c r="A49" s="332">
        <v>1</v>
      </c>
      <c r="B49" s="332"/>
      <c r="C49" s="650"/>
      <c r="D49" s="494"/>
      <c r="E49" s="330" t="s">
        <v>7</v>
      </c>
      <c r="F49" s="294"/>
      <c r="G49" s="135"/>
      <c r="H49" s="135"/>
      <c r="I49" s="135"/>
      <c r="J49" s="135"/>
      <c r="K49" s="281"/>
      <c r="L49" s="592"/>
      <c r="M49" s="593"/>
      <c r="N49" s="593"/>
      <c r="O49" s="593"/>
      <c r="P49" s="593"/>
      <c r="Q49" s="593"/>
      <c r="R49" s="593"/>
      <c r="S49" s="593"/>
      <c r="T49" s="593"/>
      <c r="U49" s="594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1"/>
      <c r="AG49" s="595"/>
      <c r="AH49" s="596"/>
      <c r="AI49" s="71"/>
      <c r="AJ49" s="711"/>
      <c r="AK49" s="128"/>
    </row>
    <row r="50" spans="1:39" ht="15" customHeight="1" x14ac:dyDescent="0.2">
      <c r="A50" s="332"/>
      <c r="B50" s="332"/>
      <c r="C50" s="651"/>
      <c r="D50" s="494"/>
      <c r="E50" s="308" t="s">
        <v>8</v>
      </c>
      <c r="F50" s="294"/>
      <c r="G50" s="135"/>
      <c r="H50" s="135"/>
      <c r="I50" s="135"/>
      <c r="J50" s="135"/>
      <c r="K50" s="281"/>
      <c r="L50" s="600"/>
      <c r="M50" s="601"/>
      <c r="N50" s="601"/>
      <c r="O50" s="601"/>
      <c r="P50" s="601"/>
      <c r="Q50" s="601"/>
      <c r="R50" s="601"/>
      <c r="S50" s="601"/>
      <c r="T50" s="601"/>
      <c r="U50" s="602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1"/>
      <c r="AG50" s="603"/>
      <c r="AH50" s="604"/>
      <c r="AI50" s="71"/>
      <c r="AJ50" s="712"/>
      <c r="AK50" s="312"/>
    </row>
    <row r="51" spans="1:39" ht="15" customHeight="1" x14ac:dyDescent="0.2">
      <c r="A51" s="332"/>
      <c r="B51" s="332"/>
      <c r="C51" s="663">
        <v>17</v>
      </c>
      <c r="D51" s="494" t="str">
        <f>設定!N56</f>
        <v>火</v>
      </c>
      <c r="E51" s="306" t="s">
        <v>6</v>
      </c>
      <c r="F51" s="455">
        <v>5</v>
      </c>
      <c r="G51" s="135">
        <v>5</v>
      </c>
      <c r="H51" s="135">
        <v>5</v>
      </c>
      <c r="I51" s="135">
        <v>5</v>
      </c>
      <c r="J51" s="135">
        <v>5</v>
      </c>
      <c r="K51" s="354">
        <v>3</v>
      </c>
      <c r="L51" s="597" t="str">
        <f>AK51</f>
        <v>成績処理週間【5校時　特別日課】</v>
      </c>
      <c r="M51" s="598"/>
      <c r="N51" s="598"/>
      <c r="O51" s="598"/>
      <c r="P51" s="598"/>
      <c r="Q51" s="598"/>
      <c r="R51" s="598"/>
      <c r="S51" s="598"/>
      <c r="T51" s="598"/>
      <c r="U51" s="599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1"/>
      <c r="AG51" s="310"/>
      <c r="AH51" s="311"/>
      <c r="AI51" s="71"/>
      <c r="AJ51" s="710">
        <v>17</v>
      </c>
      <c r="AK51" s="136" t="s">
        <v>289</v>
      </c>
    </row>
    <row r="52" spans="1:39" ht="15" customHeight="1" x14ac:dyDescent="0.2">
      <c r="A52" s="332">
        <v>1</v>
      </c>
      <c r="B52" s="332"/>
      <c r="C52" s="650"/>
      <c r="D52" s="494"/>
      <c r="E52" s="330" t="s">
        <v>7</v>
      </c>
      <c r="F52" s="294"/>
      <c r="G52" s="135"/>
      <c r="H52" s="135"/>
      <c r="I52" s="135"/>
      <c r="J52" s="135"/>
      <c r="K52" s="281">
        <v>2</v>
      </c>
      <c r="L52" s="592" t="str">
        <f>AK52</f>
        <v>卒業式リハーサル（儀式②）</v>
      </c>
      <c r="M52" s="593"/>
      <c r="N52" s="593"/>
      <c r="O52" s="593"/>
      <c r="P52" s="593"/>
      <c r="Q52" s="593"/>
      <c r="R52" s="593"/>
      <c r="S52" s="593"/>
      <c r="T52" s="593"/>
      <c r="U52" s="594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1"/>
      <c r="AG52" s="595"/>
      <c r="AH52" s="596"/>
      <c r="AI52" s="71"/>
      <c r="AJ52" s="711"/>
      <c r="AK52" s="128" t="s">
        <v>484</v>
      </c>
    </row>
    <row r="53" spans="1:39" ht="15" customHeight="1" thickBot="1" x14ac:dyDescent="0.25">
      <c r="A53" s="332"/>
      <c r="B53" s="332"/>
      <c r="C53" s="848"/>
      <c r="D53" s="495"/>
      <c r="E53" s="319" t="s">
        <v>8</v>
      </c>
      <c r="F53" s="320"/>
      <c r="G53" s="321"/>
      <c r="H53" s="321"/>
      <c r="I53" s="321"/>
      <c r="J53" s="321"/>
      <c r="K53" s="282"/>
      <c r="L53" s="638"/>
      <c r="M53" s="639"/>
      <c r="N53" s="639"/>
      <c r="O53" s="639"/>
      <c r="P53" s="639"/>
      <c r="Q53" s="639"/>
      <c r="R53" s="639"/>
      <c r="S53" s="639"/>
      <c r="T53" s="639"/>
      <c r="U53" s="640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7"/>
      <c r="AG53" s="641"/>
      <c r="AH53" s="642"/>
      <c r="AI53" s="71"/>
      <c r="AJ53" s="712"/>
      <c r="AK53" s="312"/>
    </row>
    <row r="54" spans="1:39" ht="15" customHeight="1" thickBot="1" x14ac:dyDescent="0.25">
      <c r="A54" s="333"/>
      <c r="B54" s="333"/>
      <c r="C54" s="29"/>
      <c r="D54" s="29"/>
      <c r="E54" s="34"/>
      <c r="F54" s="29"/>
      <c r="G54" s="29"/>
      <c r="H54" s="29"/>
      <c r="I54" s="29"/>
      <c r="J54" s="29"/>
      <c r="K54" s="29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  <c r="AH54" s="33"/>
      <c r="AJ54" s="73"/>
      <c r="AK54" s="73"/>
    </row>
    <row r="55" spans="1:39" ht="21" customHeight="1" thickBot="1" x14ac:dyDescent="0.25">
      <c r="A55" s="332"/>
      <c r="B55" s="332"/>
      <c r="C55" s="21"/>
      <c r="D55" s="22"/>
      <c r="E55" s="22"/>
      <c r="M55" s="15"/>
      <c r="Y55" s="21"/>
      <c r="Z55" s="21"/>
      <c r="AA55" s="21"/>
      <c r="AB55" s="938" t="str">
        <f>設定!B4</f>
        <v>浦添市立沢岻小学校</v>
      </c>
      <c r="AC55" s="938"/>
      <c r="AD55" s="938"/>
      <c r="AE55" s="938"/>
      <c r="AF55" s="938"/>
      <c r="AG55" s="42">
        <v>3</v>
      </c>
      <c r="AH55" s="43" t="s">
        <v>43</v>
      </c>
      <c r="AJ55" s="73"/>
      <c r="AK55" s="73"/>
    </row>
    <row r="56" spans="1:39" ht="21" customHeight="1" thickBot="1" x14ac:dyDescent="0.25">
      <c r="A56" s="332"/>
      <c r="B56" s="332"/>
      <c r="C56" s="2" t="s">
        <v>9</v>
      </c>
      <c r="D56" s="4" t="s">
        <v>85</v>
      </c>
      <c r="E56" s="5" t="s">
        <v>37</v>
      </c>
      <c r="F56" s="16" t="s">
        <v>84</v>
      </c>
      <c r="G56" s="17" t="s">
        <v>1</v>
      </c>
      <c r="H56" s="17" t="s">
        <v>2</v>
      </c>
      <c r="I56" s="17" t="s">
        <v>3</v>
      </c>
      <c r="J56" s="17" t="s">
        <v>4</v>
      </c>
      <c r="K56" s="18" t="s">
        <v>5</v>
      </c>
      <c r="L56" s="577" t="s">
        <v>34</v>
      </c>
      <c r="M56" s="578"/>
      <c r="N56" s="578"/>
      <c r="O56" s="578"/>
      <c r="P56" s="578"/>
      <c r="Q56" s="578"/>
      <c r="R56" s="578"/>
      <c r="S56" s="578"/>
      <c r="T56" s="578"/>
      <c r="U56" s="579"/>
      <c r="V56" s="580" t="s">
        <v>39</v>
      </c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81" t="s">
        <v>35</v>
      </c>
      <c r="AH56" s="582"/>
      <c r="AJ56" s="73"/>
      <c r="AK56" s="73"/>
    </row>
    <row r="57" spans="1:39" ht="15" customHeight="1" x14ac:dyDescent="0.2">
      <c r="A57" s="332"/>
      <c r="B57" s="332"/>
      <c r="C57" s="834">
        <v>18</v>
      </c>
      <c r="D57" s="943" t="str">
        <f>設定!N59</f>
        <v>水</v>
      </c>
      <c r="E57" s="355" t="s">
        <v>6</v>
      </c>
      <c r="F57" s="129"/>
      <c r="G57" s="130"/>
      <c r="H57" s="130"/>
      <c r="I57" s="130"/>
      <c r="J57" s="130"/>
      <c r="K57" s="131">
        <v>1</v>
      </c>
      <c r="L57" s="585" t="str">
        <f>AK57</f>
        <v>卒業式（てだこホール予定）※儀式②</v>
      </c>
      <c r="M57" s="654"/>
      <c r="N57" s="654"/>
      <c r="O57" s="654"/>
      <c r="P57" s="654"/>
      <c r="Q57" s="654"/>
      <c r="R57" s="654"/>
      <c r="S57" s="654"/>
      <c r="T57" s="654"/>
      <c r="U57" s="655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9"/>
      <c r="AG57" s="323"/>
      <c r="AH57" s="304"/>
      <c r="AI57" s="71"/>
      <c r="AJ57" s="710">
        <v>18</v>
      </c>
      <c r="AK57" s="136" t="s">
        <v>427</v>
      </c>
      <c r="AL57" s="71"/>
      <c r="AM57" s="71"/>
    </row>
    <row r="58" spans="1:39" ht="15" customHeight="1" x14ac:dyDescent="0.2">
      <c r="A58" s="332">
        <v>1</v>
      </c>
      <c r="B58" s="332"/>
      <c r="C58" s="650"/>
      <c r="D58" s="652"/>
      <c r="E58" s="324" t="s">
        <v>7</v>
      </c>
      <c r="F58" s="294"/>
      <c r="G58" s="135"/>
      <c r="H58" s="135"/>
      <c r="I58" s="135"/>
      <c r="J58" s="135"/>
      <c r="K58" s="281">
        <v>2</v>
      </c>
      <c r="L58" s="592"/>
      <c r="M58" s="593"/>
      <c r="N58" s="593"/>
      <c r="O58" s="593"/>
      <c r="P58" s="593"/>
      <c r="Q58" s="593"/>
      <c r="R58" s="593"/>
      <c r="S58" s="593"/>
      <c r="T58" s="593"/>
      <c r="U58" s="594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1"/>
      <c r="AG58" s="595"/>
      <c r="AH58" s="596"/>
      <c r="AI58" s="71"/>
      <c r="AJ58" s="711"/>
      <c r="AK58" s="128"/>
      <c r="AL58" s="71"/>
      <c r="AM58" s="71"/>
    </row>
    <row r="59" spans="1:39" ht="15" customHeight="1" x14ac:dyDescent="0.2">
      <c r="A59" s="332"/>
      <c r="B59" s="332"/>
      <c r="C59" s="651"/>
      <c r="D59" s="653"/>
      <c r="E59" s="325" t="s">
        <v>8</v>
      </c>
      <c r="F59" s="294"/>
      <c r="G59" s="135"/>
      <c r="H59" s="135"/>
      <c r="I59" s="135"/>
      <c r="J59" s="135"/>
      <c r="K59" s="281"/>
      <c r="L59" s="600"/>
      <c r="M59" s="601"/>
      <c r="N59" s="601"/>
      <c r="O59" s="601"/>
      <c r="P59" s="601"/>
      <c r="Q59" s="601"/>
      <c r="R59" s="601"/>
      <c r="S59" s="601"/>
      <c r="T59" s="601"/>
      <c r="U59" s="602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1"/>
      <c r="AG59" s="603"/>
      <c r="AH59" s="604"/>
      <c r="AI59" s="71"/>
      <c r="AJ59" s="712"/>
      <c r="AK59" s="312"/>
      <c r="AL59" s="71"/>
      <c r="AM59" s="71"/>
    </row>
    <row r="60" spans="1:39" ht="15" customHeight="1" x14ac:dyDescent="0.2">
      <c r="A60" s="332"/>
      <c r="B60" s="332"/>
      <c r="C60" s="663">
        <v>19</v>
      </c>
      <c r="D60" s="739" t="str">
        <f>設定!N62</f>
        <v>木</v>
      </c>
      <c r="E60" s="326" t="s">
        <v>6</v>
      </c>
      <c r="F60" s="294">
        <v>1</v>
      </c>
      <c r="G60" s="135">
        <v>1</v>
      </c>
      <c r="H60" s="135">
        <v>1</v>
      </c>
      <c r="I60" s="135">
        <v>1</v>
      </c>
      <c r="J60" s="135">
        <v>1</v>
      </c>
      <c r="K60" s="281"/>
      <c r="L60" s="597" t="str">
        <f>AK60</f>
        <v>１校時（修了式）３校時（机・椅子移動）４校時（離任式）</v>
      </c>
      <c r="M60" s="598"/>
      <c r="N60" s="598"/>
      <c r="O60" s="598"/>
      <c r="P60" s="598"/>
      <c r="Q60" s="598"/>
      <c r="R60" s="598"/>
      <c r="S60" s="598"/>
      <c r="T60" s="598"/>
      <c r="U60" s="599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1"/>
      <c r="AG60" s="310"/>
      <c r="AH60" s="327"/>
      <c r="AI60" s="71"/>
      <c r="AJ60" s="710">
        <v>19</v>
      </c>
      <c r="AK60" s="136" t="s">
        <v>423</v>
      </c>
      <c r="AL60" s="71"/>
      <c r="AM60" s="71"/>
    </row>
    <row r="61" spans="1:39" ht="15" customHeight="1" x14ac:dyDescent="0.2">
      <c r="A61" s="332">
        <v>1</v>
      </c>
      <c r="B61" s="332"/>
      <c r="C61" s="650"/>
      <c r="D61" s="739"/>
      <c r="E61" s="324" t="s">
        <v>7</v>
      </c>
      <c r="F61" s="294">
        <v>3</v>
      </c>
      <c r="G61" s="135">
        <v>3</v>
      </c>
      <c r="H61" s="135">
        <v>3</v>
      </c>
      <c r="I61" s="135">
        <v>3</v>
      </c>
      <c r="J61" s="135">
        <v>3</v>
      </c>
      <c r="K61" s="281"/>
      <c r="L61" s="592" t="str">
        <f>AK61</f>
        <v>※給食なし儀式②　勤労①</v>
      </c>
      <c r="M61" s="593"/>
      <c r="N61" s="593"/>
      <c r="O61" s="593"/>
      <c r="P61" s="593"/>
      <c r="Q61" s="593"/>
      <c r="R61" s="593"/>
      <c r="S61" s="593"/>
      <c r="T61" s="593"/>
      <c r="U61" s="594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1"/>
      <c r="AG61" s="595"/>
      <c r="AH61" s="596"/>
      <c r="AI61" s="71"/>
      <c r="AJ61" s="711"/>
      <c r="AK61" s="128" t="s">
        <v>496</v>
      </c>
      <c r="AL61" s="71"/>
      <c r="AM61" s="71"/>
    </row>
    <row r="62" spans="1:39" ht="15" customHeight="1" thickBot="1" x14ac:dyDescent="0.25">
      <c r="A62" s="332"/>
      <c r="B62" s="332"/>
      <c r="C62" s="835"/>
      <c r="D62" s="837"/>
      <c r="E62" s="331" t="s">
        <v>8</v>
      </c>
      <c r="F62" s="315"/>
      <c r="G62" s="316"/>
      <c r="H62" s="316"/>
      <c r="I62" s="316"/>
      <c r="J62" s="316"/>
      <c r="K62" s="388"/>
      <c r="L62" s="840" t="str">
        <f>AK62</f>
        <v>職員会議</v>
      </c>
      <c r="M62" s="841"/>
      <c r="N62" s="841"/>
      <c r="O62" s="841"/>
      <c r="P62" s="841"/>
      <c r="Q62" s="841"/>
      <c r="R62" s="841"/>
      <c r="S62" s="841"/>
      <c r="T62" s="841"/>
      <c r="U62" s="842"/>
      <c r="V62" s="838"/>
      <c r="W62" s="838"/>
      <c r="X62" s="838"/>
      <c r="Y62" s="838"/>
      <c r="Z62" s="838"/>
      <c r="AA62" s="838"/>
      <c r="AB62" s="838"/>
      <c r="AC62" s="838"/>
      <c r="AD62" s="838"/>
      <c r="AE62" s="838"/>
      <c r="AF62" s="839"/>
      <c r="AG62" s="843"/>
      <c r="AH62" s="844"/>
      <c r="AI62" s="71"/>
      <c r="AJ62" s="949"/>
      <c r="AK62" s="317" t="s">
        <v>424</v>
      </c>
      <c r="AL62" s="71"/>
      <c r="AM62" s="71"/>
    </row>
    <row r="63" spans="1:39" ht="15" customHeight="1" thickTop="1" x14ac:dyDescent="0.2">
      <c r="A63" s="332"/>
      <c r="B63" s="332"/>
      <c r="C63" s="941">
        <v>20</v>
      </c>
      <c r="D63" s="660" t="str">
        <f>設定!N65</f>
        <v>金</v>
      </c>
      <c r="E63" s="411" t="s">
        <v>6</v>
      </c>
      <c r="F63" s="401"/>
      <c r="G63" s="402"/>
      <c r="H63" s="402"/>
      <c r="I63" s="402"/>
      <c r="J63" s="402"/>
      <c r="K63" s="403"/>
      <c r="L63" s="612" t="str">
        <f>AK63</f>
        <v>春分の日</v>
      </c>
      <c r="M63" s="613"/>
      <c r="N63" s="613"/>
      <c r="O63" s="613"/>
      <c r="P63" s="613"/>
      <c r="Q63" s="613"/>
      <c r="R63" s="613"/>
      <c r="S63" s="613"/>
      <c r="T63" s="613"/>
      <c r="U63" s="614"/>
      <c r="V63" s="737"/>
      <c r="W63" s="737"/>
      <c r="X63" s="737"/>
      <c r="Y63" s="737"/>
      <c r="Z63" s="737"/>
      <c r="AA63" s="737"/>
      <c r="AB63" s="737"/>
      <c r="AC63" s="737"/>
      <c r="AD63" s="737"/>
      <c r="AE63" s="737"/>
      <c r="AF63" s="738"/>
      <c r="AG63" s="394"/>
      <c r="AH63" s="395"/>
      <c r="AI63" s="71"/>
      <c r="AJ63" s="711">
        <v>20</v>
      </c>
      <c r="AK63" s="128" t="s">
        <v>211</v>
      </c>
      <c r="AL63" s="71"/>
      <c r="AM63" s="71"/>
    </row>
    <row r="64" spans="1:39" ht="15" customHeight="1" x14ac:dyDescent="0.2">
      <c r="A64" s="332"/>
      <c r="B64" s="332"/>
      <c r="C64" s="941"/>
      <c r="D64" s="660"/>
      <c r="E64" s="396" t="s">
        <v>7</v>
      </c>
      <c r="F64" s="391"/>
      <c r="G64" s="392"/>
      <c r="H64" s="392"/>
      <c r="I64" s="392"/>
      <c r="J64" s="392"/>
      <c r="K64" s="393"/>
      <c r="L64" s="612" t="str">
        <f>AK64</f>
        <v>学年末休業日：3/20～3/31</v>
      </c>
      <c r="M64" s="613"/>
      <c r="N64" s="613"/>
      <c r="O64" s="613"/>
      <c r="P64" s="613"/>
      <c r="Q64" s="613"/>
      <c r="R64" s="613"/>
      <c r="S64" s="613"/>
      <c r="T64" s="613"/>
      <c r="U64" s="614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1"/>
      <c r="AG64" s="615"/>
      <c r="AH64" s="616"/>
      <c r="AI64" s="71"/>
      <c r="AJ64" s="711"/>
      <c r="AK64" s="128" t="s">
        <v>438</v>
      </c>
      <c r="AL64" s="71"/>
      <c r="AM64" s="71"/>
    </row>
    <row r="65" spans="1:39" ht="15" customHeight="1" x14ac:dyDescent="0.2">
      <c r="A65" s="332"/>
      <c r="B65" s="332"/>
      <c r="C65" s="942"/>
      <c r="D65" s="661"/>
      <c r="E65" s="397" t="s">
        <v>8</v>
      </c>
      <c r="F65" s="391"/>
      <c r="G65" s="392"/>
      <c r="H65" s="392"/>
      <c r="I65" s="392"/>
      <c r="J65" s="392"/>
      <c r="K65" s="393"/>
      <c r="L65" s="617"/>
      <c r="M65" s="618"/>
      <c r="N65" s="618"/>
      <c r="O65" s="618"/>
      <c r="P65" s="618"/>
      <c r="Q65" s="618"/>
      <c r="R65" s="618"/>
      <c r="S65" s="618"/>
      <c r="T65" s="618"/>
      <c r="U65" s="619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1"/>
      <c r="AG65" s="620"/>
      <c r="AH65" s="621"/>
      <c r="AI65" s="71"/>
      <c r="AJ65" s="712"/>
      <c r="AK65" s="312"/>
      <c r="AL65" s="71"/>
      <c r="AM65" s="71"/>
    </row>
    <row r="66" spans="1:39" ht="15" customHeight="1" x14ac:dyDescent="0.2">
      <c r="A66" s="332"/>
      <c r="B66" s="332"/>
      <c r="C66" s="657">
        <v>21</v>
      </c>
      <c r="D66" s="660" t="str">
        <f>設定!N68</f>
        <v>土</v>
      </c>
      <c r="E66" s="390" t="s">
        <v>6</v>
      </c>
      <c r="F66" s="391"/>
      <c r="G66" s="392"/>
      <c r="H66" s="392"/>
      <c r="I66" s="392"/>
      <c r="J66" s="392"/>
      <c r="K66" s="393"/>
      <c r="L66" s="607" t="str">
        <f>AK66</f>
        <v>第３土曜日「おきなわ地域教育の日」</v>
      </c>
      <c r="M66" s="608"/>
      <c r="N66" s="608"/>
      <c r="O66" s="608"/>
      <c r="P66" s="608"/>
      <c r="Q66" s="608"/>
      <c r="R66" s="608"/>
      <c r="S66" s="608"/>
      <c r="T66" s="608"/>
      <c r="U66" s="609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1"/>
      <c r="AG66" s="394"/>
      <c r="AH66" s="395"/>
      <c r="AI66" s="71"/>
      <c r="AJ66" s="710">
        <v>21</v>
      </c>
      <c r="AK66" s="136" t="s">
        <v>430</v>
      </c>
      <c r="AL66" s="71"/>
      <c r="AM66" s="71"/>
    </row>
    <row r="67" spans="1:39" ht="15" customHeight="1" x14ac:dyDescent="0.2">
      <c r="A67" s="332"/>
      <c r="B67" s="332"/>
      <c r="C67" s="658"/>
      <c r="D67" s="660"/>
      <c r="E67" s="396" t="s">
        <v>7</v>
      </c>
      <c r="F67" s="391"/>
      <c r="G67" s="392"/>
      <c r="H67" s="392"/>
      <c r="I67" s="392"/>
      <c r="J67" s="392"/>
      <c r="K67" s="393"/>
      <c r="L67" s="612"/>
      <c r="M67" s="613"/>
      <c r="N67" s="613"/>
      <c r="O67" s="613"/>
      <c r="P67" s="613"/>
      <c r="Q67" s="613"/>
      <c r="R67" s="613"/>
      <c r="S67" s="613"/>
      <c r="T67" s="613"/>
      <c r="U67" s="614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1"/>
      <c r="AG67" s="615"/>
      <c r="AH67" s="616"/>
      <c r="AI67" s="71"/>
      <c r="AJ67" s="711"/>
      <c r="AK67" s="128"/>
      <c r="AL67" s="71"/>
      <c r="AM67" s="71"/>
    </row>
    <row r="68" spans="1:39" ht="15" customHeight="1" x14ac:dyDescent="0.2">
      <c r="A68" s="332"/>
      <c r="B68" s="332"/>
      <c r="C68" s="659"/>
      <c r="D68" s="661"/>
      <c r="E68" s="397" t="s">
        <v>8</v>
      </c>
      <c r="F68" s="391"/>
      <c r="G68" s="392"/>
      <c r="H68" s="392"/>
      <c r="I68" s="392"/>
      <c r="J68" s="392"/>
      <c r="K68" s="393"/>
      <c r="L68" s="617"/>
      <c r="M68" s="618"/>
      <c r="N68" s="618"/>
      <c r="O68" s="618"/>
      <c r="P68" s="618"/>
      <c r="Q68" s="618"/>
      <c r="R68" s="618"/>
      <c r="S68" s="618"/>
      <c r="T68" s="618"/>
      <c r="U68" s="619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1"/>
      <c r="AG68" s="620"/>
      <c r="AH68" s="621"/>
      <c r="AI68" s="71"/>
      <c r="AJ68" s="712"/>
      <c r="AK68" s="312"/>
      <c r="AL68" s="71"/>
      <c r="AM68" s="71"/>
    </row>
    <row r="69" spans="1:39" ht="15" customHeight="1" x14ac:dyDescent="0.2">
      <c r="A69" s="332"/>
      <c r="B69" s="332"/>
      <c r="C69" s="657">
        <v>22</v>
      </c>
      <c r="D69" s="944" t="str">
        <f>設定!N71</f>
        <v>日</v>
      </c>
      <c r="E69" s="390" t="s">
        <v>6</v>
      </c>
      <c r="F69" s="391"/>
      <c r="G69" s="392"/>
      <c r="H69" s="392"/>
      <c r="I69" s="392"/>
      <c r="J69" s="392"/>
      <c r="K69" s="393"/>
      <c r="L69" s="769"/>
      <c r="M69" s="770"/>
      <c r="N69" s="770"/>
      <c r="O69" s="770"/>
      <c r="P69" s="770"/>
      <c r="Q69" s="770"/>
      <c r="R69" s="770"/>
      <c r="S69" s="770"/>
      <c r="T69" s="770"/>
      <c r="U69" s="771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1"/>
      <c r="AG69" s="421"/>
      <c r="AH69" s="404"/>
      <c r="AI69" s="71"/>
      <c r="AJ69" s="710">
        <v>22</v>
      </c>
      <c r="AK69" s="136"/>
      <c r="AL69" s="71"/>
      <c r="AM69" s="71"/>
    </row>
    <row r="70" spans="1:39" ht="15" customHeight="1" x14ac:dyDescent="0.2">
      <c r="A70" s="332"/>
      <c r="B70" s="332"/>
      <c r="C70" s="658"/>
      <c r="D70" s="660"/>
      <c r="E70" s="396" t="s">
        <v>7</v>
      </c>
      <c r="F70" s="391"/>
      <c r="G70" s="392"/>
      <c r="H70" s="392"/>
      <c r="I70" s="392"/>
      <c r="J70" s="392"/>
      <c r="K70" s="393"/>
      <c r="L70" s="612"/>
      <c r="M70" s="613"/>
      <c r="N70" s="613"/>
      <c r="O70" s="613"/>
      <c r="P70" s="613"/>
      <c r="Q70" s="613"/>
      <c r="R70" s="613"/>
      <c r="S70" s="613"/>
      <c r="T70" s="613"/>
      <c r="U70" s="614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1"/>
      <c r="AG70" s="615"/>
      <c r="AH70" s="616"/>
      <c r="AI70" s="71"/>
      <c r="AJ70" s="711"/>
      <c r="AK70" s="128"/>
      <c r="AL70" s="71"/>
      <c r="AM70" s="71"/>
    </row>
    <row r="71" spans="1:39" ht="15" customHeight="1" x14ac:dyDescent="0.2">
      <c r="A71" s="332"/>
      <c r="B71" s="332"/>
      <c r="C71" s="658"/>
      <c r="D71" s="660"/>
      <c r="E71" s="428" t="s">
        <v>8</v>
      </c>
      <c r="F71" s="429"/>
      <c r="G71" s="392"/>
      <c r="H71" s="392"/>
      <c r="I71" s="392"/>
      <c r="J71" s="392"/>
      <c r="K71" s="393"/>
      <c r="L71" s="617"/>
      <c r="M71" s="618"/>
      <c r="N71" s="618"/>
      <c r="O71" s="618"/>
      <c r="P71" s="618"/>
      <c r="Q71" s="618"/>
      <c r="R71" s="618"/>
      <c r="S71" s="618"/>
      <c r="T71" s="618"/>
      <c r="U71" s="619"/>
      <c r="V71" s="845"/>
      <c r="W71" s="845"/>
      <c r="X71" s="845"/>
      <c r="Y71" s="845"/>
      <c r="Z71" s="845"/>
      <c r="AA71" s="845"/>
      <c r="AB71" s="845"/>
      <c r="AC71" s="845"/>
      <c r="AD71" s="845"/>
      <c r="AE71" s="845"/>
      <c r="AF71" s="846"/>
      <c r="AG71" s="620"/>
      <c r="AH71" s="621"/>
      <c r="AI71" s="71"/>
      <c r="AJ71" s="712"/>
      <c r="AK71" s="128"/>
      <c r="AL71" s="71"/>
      <c r="AM71" s="71"/>
    </row>
    <row r="72" spans="1:39" ht="15" customHeight="1" x14ac:dyDescent="0.2">
      <c r="A72" s="332"/>
      <c r="B72" s="332"/>
      <c r="C72" s="939">
        <v>23</v>
      </c>
      <c r="D72" s="877" t="str">
        <f>設定!N74</f>
        <v>月</v>
      </c>
      <c r="E72" s="326" t="s">
        <v>6</v>
      </c>
      <c r="F72" s="132"/>
      <c r="G72" s="133"/>
      <c r="H72" s="133"/>
      <c r="I72" s="133"/>
      <c r="J72" s="133"/>
      <c r="K72" s="134"/>
      <c r="L72" s="743"/>
      <c r="M72" s="744"/>
      <c r="N72" s="744"/>
      <c r="O72" s="744"/>
      <c r="P72" s="744"/>
      <c r="Q72" s="744"/>
      <c r="R72" s="744"/>
      <c r="S72" s="744"/>
      <c r="T72" s="744"/>
      <c r="U72" s="745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912"/>
      <c r="AG72" s="310"/>
      <c r="AH72" s="327"/>
      <c r="AI72" s="71"/>
      <c r="AJ72" s="710">
        <v>23</v>
      </c>
      <c r="AK72" s="136"/>
      <c r="AL72" s="71"/>
      <c r="AM72" s="71"/>
    </row>
    <row r="73" spans="1:39" ht="15" customHeight="1" x14ac:dyDescent="0.2">
      <c r="A73" s="332"/>
      <c r="B73" s="332"/>
      <c r="C73" s="940"/>
      <c r="D73" s="739"/>
      <c r="E73" s="324" t="s">
        <v>7</v>
      </c>
      <c r="F73" s="294"/>
      <c r="G73" s="135"/>
      <c r="H73" s="135"/>
      <c r="I73" s="135"/>
      <c r="J73" s="135"/>
      <c r="K73" s="281"/>
      <c r="L73" s="592"/>
      <c r="M73" s="593"/>
      <c r="N73" s="593"/>
      <c r="O73" s="593"/>
      <c r="P73" s="593"/>
      <c r="Q73" s="593"/>
      <c r="R73" s="593"/>
      <c r="S73" s="593"/>
      <c r="T73" s="593"/>
      <c r="U73" s="594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912"/>
      <c r="AG73" s="595"/>
      <c r="AH73" s="596"/>
      <c r="AI73" s="71"/>
      <c r="AJ73" s="711"/>
      <c r="AK73" s="128"/>
      <c r="AL73" s="71"/>
      <c r="AM73" s="71"/>
    </row>
    <row r="74" spans="1:39" ht="15" customHeight="1" x14ac:dyDescent="0.2">
      <c r="A74" s="332"/>
      <c r="B74" s="332"/>
      <c r="C74" s="628"/>
      <c r="D74" s="629"/>
      <c r="E74" s="325" t="s">
        <v>8</v>
      </c>
      <c r="F74" s="294"/>
      <c r="G74" s="135"/>
      <c r="H74" s="135"/>
      <c r="I74" s="135"/>
      <c r="J74" s="135"/>
      <c r="K74" s="281"/>
      <c r="L74" s="600"/>
      <c r="M74" s="601"/>
      <c r="N74" s="601"/>
      <c r="O74" s="601"/>
      <c r="P74" s="601"/>
      <c r="Q74" s="601"/>
      <c r="R74" s="601"/>
      <c r="S74" s="601"/>
      <c r="T74" s="601"/>
      <c r="U74" s="602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912"/>
      <c r="AG74" s="603"/>
      <c r="AH74" s="604"/>
      <c r="AI74" s="71"/>
      <c r="AJ74" s="712"/>
      <c r="AK74" s="312"/>
      <c r="AL74" s="71"/>
      <c r="AM74" s="71"/>
    </row>
    <row r="75" spans="1:39" ht="15" customHeight="1" x14ac:dyDescent="0.2">
      <c r="A75" s="332"/>
      <c r="B75" s="332"/>
      <c r="C75" s="663">
        <v>24</v>
      </c>
      <c r="D75" s="652" t="str">
        <f>設定!N77</f>
        <v>火</v>
      </c>
      <c r="E75" s="326" t="s">
        <v>6</v>
      </c>
      <c r="F75" s="294"/>
      <c r="G75" s="135"/>
      <c r="H75" s="135"/>
      <c r="I75" s="135"/>
      <c r="J75" s="135"/>
      <c r="K75" s="281"/>
      <c r="L75" s="743"/>
      <c r="M75" s="744"/>
      <c r="N75" s="744"/>
      <c r="O75" s="744"/>
      <c r="P75" s="744"/>
      <c r="Q75" s="744"/>
      <c r="R75" s="744"/>
      <c r="S75" s="744"/>
      <c r="T75" s="744"/>
      <c r="U75" s="745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1"/>
      <c r="AG75" s="310"/>
      <c r="AH75" s="327"/>
      <c r="AI75" s="71"/>
      <c r="AJ75" s="710">
        <v>24</v>
      </c>
      <c r="AK75" s="136"/>
      <c r="AL75" s="71"/>
      <c r="AM75" s="71"/>
    </row>
    <row r="76" spans="1:39" ht="15" customHeight="1" x14ac:dyDescent="0.2">
      <c r="A76" s="332"/>
      <c r="B76" s="332"/>
      <c r="C76" s="650"/>
      <c r="D76" s="652"/>
      <c r="E76" s="324" t="s">
        <v>7</v>
      </c>
      <c r="F76" s="294"/>
      <c r="G76" s="135"/>
      <c r="H76" s="135"/>
      <c r="I76" s="135"/>
      <c r="J76" s="135"/>
      <c r="K76" s="281"/>
      <c r="L76" s="592"/>
      <c r="M76" s="593"/>
      <c r="N76" s="593"/>
      <c r="O76" s="593"/>
      <c r="P76" s="593"/>
      <c r="Q76" s="593"/>
      <c r="R76" s="593"/>
      <c r="S76" s="593"/>
      <c r="T76" s="593"/>
      <c r="U76" s="594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1"/>
      <c r="AG76" s="595"/>
      <c r="AH76" s="596"/>
      <c r="AI76" s="71"/>
      <c r="AJ76" s="711"/>
      <c r="AK76" s="128"/>
      <c r="AL76" s="71"/>
      <c r="AM76" s="71"/>
    </row>
    <row r="77" spans="1:39" ht="15" customHeight="1" x14ac:dyDescent="0.2">
      <c r="A77" s="332"/>
      <c r="B77" s="332"/>
      <c r="C77" s="651"/>
      <c r="D77" s="653"/>
      <c r="E77" s="325" t="s">
        <v>8</v>
      </c>
      <c r="F77" s="294"/>
      <c r="G77" s="135"/>
      <c r="H77" s="135"/>
      <c r="I77" s="135"/>
      <c r="J77" s="135"/>
      <c r="K77" s="281"/>
      <c r="L77" s="600"/>
      <c r="M77" s="601"/>
      <c r="N77" s="601"/>
      <c r="O77" s="601"/>
      <c r="P77" s="601"/>
      <c r="Q77" s="601"/>
      <c r="R77" s="601"/>
      <c r="S77" s="601"/>
      <c r="T77" s="601"/>
      <c r="U77" s="602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1"/>
      <c r="AG77" s="603"/>
      <c r="AH77" s="604"/>
      <c r="AI77" s="71"/>
      <c r="AJ77" s="712"/>
      <c r="AK77" s="312"/>
      <c r="AL77" s="71"/>
      <c r="AM77" s="71"/>
    </row>
    <row r="78" spans="1:39" ht="15" customHeight="1" x14ac:dyDescent="0.2">
      <c r="A78" s="332"/>
      <c r="B78" s="332"/>
      <c r="C78" s="663">
        <v>25</v>
      </c>
      <c r="D78" s="652" t="str">
        <f>設定!N80</f>
        <v>水</v>
      </c>
      <c r="E78" s="326" t="s">
        <v>6</v>
      </c>
      <c r="F78" s="294"/>
      <c r="G78" s="135"/>
      <c r="H78" s="135"/>
      <c r="I78" s="135"/>
      <c r="J78" s="135"/>
      <c r="K78" s="281"/>
      <c r="L78" s="743"/>
      <c r="M78" s="744"/>
      <c r="N78" s="744"/>
      <c r="O78" s="744"/>
      <c r="P78" s="744"/>
      <c r="Q78" s="744"/>
      <c r="R78" s="744"/>
      <c r="S78" s="744"/>
      <c r="T78" s="744"/>
      <c r="U78" s="745"/>
      <c r="V78" s="590"/>
      <c r="W78" s="590"/>
      <c r="X78" s="590"/>
      <c r="Y78" s="590"/>
      <c r="Z78" s="590"/>
      <c r="AA78" s="590"/>
      <c r="AB78" s="590"/>
      <c r="AC78" s="590"/>
      <c r="AD78" s="590"/>
      <c r="AE78" s="590"/>
      <c r="AF78" s="591"/>
      <c r="AG78" s="310"/>
      <c r="AH78" s="327"/>
      <c r="AI78" s="71"/>
      <c r="AJ78" s="710">
        <v>25</v>
      </c>
      <c r="AK78" s="136"/>
      <c r="AL78" s="71"/>
      <c r="AM78" s="71"/>
    </row>
    <row r="79" spans="1:39" ht="15" customHeight="1" x14ac:dyDescent="0.2">
      <c r="A79" s="332"/>
      <c r="B79" s="332"/>
      <c r="C79" s="650"/>
      <c r="D79" s="652"/>
      <c r="E79" s="324" t="s">
        <v>7</v>
      </c>
      <c r="F79" s="294"/>
      <c r="G79" s="135"/>
      <c r="H79" s="135"/>
      <c r="I79" s="135"/>
      <c r="J79" s="135"/>
      <c r="K79" s="281"/>
      <c r="L79" s="592"/>
      <c r="M79" s="593"/>
      <c r="N79" s="593"/>
      <c r="O79" s="593"/>
      <c r="P79" s="593"/>
      <c r="Q79" s="593"/>
      <c r="R79" s="593"/>
      <c r="S79" s="593"/>
      <c r="T79" s="593"/>
      <c r="U79" s="594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1"/>
      <c r="AG79" s="595"/>
      <c r="AH79" s="596"/>
      <c r="AI79" s="71"/>
      <c r="AJ79" s="711"/>
      <c r="AK79" s="128"/>
      <c r="AL79" s="71"/>
      <c r="AM79" s="71"/>
    </row>
    <row r="80" spans="1:39" ht="15" customHeight="1" x14ac:dyDescent="0.2">
      <c r="A80" s="332"/>
      <c r="B80" s="332"/>
      <c r="C80" s="651"/>
      <c r="D80" s="653"/>
      <c r="E80" s="325" t="s">
        <v>8</v>
      </c>
      <c r="F80" s="294"/>
      <c r="G80" s="135"/>
      <c r="H80" s="135"/>
      <c r="I80" s="135"/>
      <c r="J80" s="135"/>
      <c r="K80" s="281"/>
      <c r="L80" s="600"/>
      <c r="M80" s="601"/>
      <c r="N80" s="601"/>
      <c r="O80" s="601"/>
      <c r="P80" s="601"/>
      <c r="Q80" s="601"/>
      <c r="R80" s="601"/>
      <c r="S80" s="601"/>
      <c r="T80" s="601"/>
      <c r="U80" s="602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1"/>
      <c r="AG80" s="603"/>
      <c r="AH80" s="604"/>
      <c r="AI80" s="71"/>
      <c r="AJ80" s="712"/>
      <c r="AK80" s="312"/>
      <c r="AL80" s="71"/>
      <c r="AM80" s="71"/>
    </row>
    <row r="81" spans="1:39" ht="15" customHeight="1" x14ac:dyDescent="0.2">
      <c r="A81" s="332"/>
      <c r="B81" s="332"/>
      <c r="C81" s="663">
        <v>26</v>
      </c>
      <c r="D81" s="652" t="str">
        <f>設定!N83</f>
        <v>木</v>
      </c>
      <c r="E81" s="326" t="s">
        <v>6</v>
      </c>
      <c r="F81" s="294"/>
      <c r="G81" s="135"/>
      <c r="H81" s="135"/>
      <c r="I81" s="135"/>
      <c r="J81" s="135"/>
      <c r="K81" s="281"/>
      <c r="L81" s="743"/>
      <c r="M81" s="744"/>
      <c r="N81" s="744"/>
      <c r="O81" s="744"/>
      <c r="P81" s="744"/>
      <c r="Q81" s="744"/>
      <c r="R81" s="744"/>
      <c r="S81" s="744"/>
      <c r="T81" s="744"/>
      <c r="U81" s="745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1"/>
      <c r="AG81" s="310"/>
      <c r="AH81" s="327"/>
      <c r="AI81" s="71"/>
      <c r="AJ81" s="710">
        <v>26</v>
      </c>
      <c r="AK81" s="136"/>
      <c r="AL81" s="71"/>
      <c r="AM81" s="71"/>
    </row>
    <row r="82" spans="1:39" ht="15" customHeight="1" x14ac:dyDescent="0.2">
      <c r="A82" s="332"/>
      <c r="B82" s="332"/>
      <c r="C82" s="650"/>
      <c r="D82" s="652"/>
      <c r="E82" s="324" t="s">
        <v>7</v>
      </c>
      <c r="F82" s="294"/>
      <c r="G82" s="135"/>
      <c r="H82" s="135"/>
      <c r="I82" s="135"/>
      <c r="J82" s="135"/>
      <c r="K82" s="281"/>
      <c r="L82" s="592"/>
      <c r="M82" s="593"/>
      <c r="N82" s="593"/>
      <c r="O82" s="593"/>
      <c r="P82" s="593"/>
      <c r="Q82" s="593"/>
      <c r="R82" s="593"/>
      <c r="S82" s="593"/>
      <c r="T82" s="593"/>
      <c r="U82" s="594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1"/>
      <c r="AG82" s="595"/>
      <c r="AH82" s="596"/>
      <c r="AI82" s="71"/>
      <c r="AJ82" s="711"/>
      <c r="AK82" s="128"/>
      <c r="AL82" s="71"/>
      <c r="AM82" s="71"/>
    </row>
    <row r="83" spans="1:39" ht="15" customHeight="1" x14ac:dyDescent="0.2">
      <c r="A83" s="332"/>
      <c r="B83" s="332"/>
      <c r="C83" s="651"/>
      <c r="D83" s="653"/>
      <c r="E83" s="325" t="s">
        <v>8</v>
      </c>
      <c r="F83" s="294"/>
      <c r="G83" s="135"/>
      <c r="H83" s="135"/>
      <c r="I83" s="135"/>
      <c r="J83" s="135"/>
      <c r="K83" s="281"/>
      <c r="L83" s="600"/>
      <c r="M83" s="601"/>
      <c r="N83" s="601"/>
      <c r="O83" s="601"/>
      <c r="P83" s="601"/>
      <c r="Q83" s="601"/>
      <c r="R83" s="601"/>
      <c r="S83" s="601"/>
      <c r="T83" s="601"/>
      <c r="U83" s="602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1"/>
      <c r="AG83" s="603"/>
      <c r="AH83" s="604"/>
      <c r="AI83" s="71"/>
      <c r="AJ83" s="712"/>
      <c r="AK83" s="312"/>
      <c r="AL83" s="71"/>
      <c r="AM83" s="71"/>
    </row>
    <row r="84" spans="1:39" ht="15" customHeight="1" x14ac:dyDescent="0.2">
      <c r="A84" s="332"/>
      <c r="B84" s="332"/>
      <c r="C84" s="663">
        <v>27</v>
      </c>
      <c r="D84" s="652" t="str">
        <f>設定!N86</f>
        <v>金</v>
      </c>
      <c r="E84" s="326" t="s">
        <v>6</v>
      </c>
      <c r="F84" s="294"/>
      <c r="G84" s="135"/>
      <c r="H84" s="135"/>
      <c r="I84" s="135"/>
      <c r="J84" s="135"/>
      <c r="K84" s="281"/>
      <c r="L84" s="743"/>
      <c r="M84" s="744"/>
      <c r="N84" s="744"/>
      <c r="O84" s="744"/>
      <c r="P84" s="744"/>
      <c r="Q84" s="744"/>
      <c r="R84" s="744"/>
      <c r="S84" s="744"/>
      <c r="T84" s="744"/>
      <c r="U84" s="745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1"/>
      <c r="AG84" s="310"/>
      <c r="AH84" s="327"/>
      <c r="AI84" s="71"/>
      <c r="AJ84" s="710">
        <v>27</v>
      </c>
      <c r="AK84" s="136"/>
      <c r="AL84" s="71"/>
      <c r="AM84" s="71"/>
    </row>
    <row r="85" spans="1:39" ht="15" customHeight="1" x14ac:dyDescent="0.2">
      <c r="A85" s="332"/>
      <c r="B85" s="332"/>
      <c r="C85" s="650"/>
      <c r="D85" s="652"/>
      <c r="E85" s="324" t="s">
        <v>7</v>
      </c>
      <c r="F85" s="294"/>
      <c r="G85" s="135"/>
      <c r="H85" s="135"/>
      <c r="I85" s="135"/>
      <c r="J85" s="135"/>
      <c r="K85" s="281"/>
      <c r="L85" s="592"/>
      <c r="M85" s="593"/>
      <c r="N85" s="593"/>
      <c r="O85" s="593"/>
      <c r="P85" s="593"/>
      <c r="Q85" s="593"/>
      <c r="R85" s="593"/>
      <c r="S85" s="593"/>
      <c r="T85" s="593"/>
      <c r="U85" s="594"/>
      <c r="V85" s="590"/>
      <c r="W85" s="590"/>
      <c r="X85" s="590"/>
      <c r="Y85" s="590"/>
      <c r="Z85" s="590"/>
      <c r="AA85" s="590"/>
      <c r="AB85" s="590"/>
      <c r="AC85" s="590"/>
      <c r="AD85" s="590"/>
      <c r="AE85" s="590"/>
      <c r="AF85" s="591"/>
      <c r="AG85" s="595"/>
      <c r="AH85" s="596"/>
      <c r="AI85" s="71"/>
      <c r="AJ85" s="711"/>
      <c r="AK85" s="128"/>
      <c r="AL85" s="71"/>
      <c r="AM85" s="71"/>
    </row>
    <row r="86" spans="1:39" ht="15" customHeight="1" x14ac:dyDescent="0.2">
      <c r="A86" s="332"/>
      <c r="B86" s="332"/>
      <c r="C86" s="651"/>
      <c r="D86" s="653"/>
      <c r="E86" s="325" t="s">
        <v>8</v>
      </c>
      <c r="F86" s="294"/>
      <c r="G86" s="135"/>
      <c r="H86" s="135"/>
      <c r="I86" s="135"/>
      <c r="J86" s="135"/>
      <c r="K86" s="281"/>
      <c r="L86" s="600"/>
      <c r="M86" s="601"/>
      <c r="N86" s="601"/>
      <c r="O86" s="601"/>
      <c r="P86" s="601"/>
      <c r="Q86" s="601"/>
      <c r="R86" s="601"/>
      <c r="S86" s="601"/>
      <c r="T86" s="601"/>
      <c r="U86" s="602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1"/>
      <c r="AG86" s="603"/>
      <c r="AH86" s="604"/>
      <c r="AI86" s="71"/>
      <c r="AJ86" s="712"/>
      <c r="AK86" s="312"/>
      <c r="AL86" s="71"/>
      <c r="AM86" s="71"/>
    </row>
    <row r="87" spans="1:39" ht="15" customHeight="1" x14ac:dyDescent="0.2">
      <c r="A87" s="332"/>
      <c r="B87" s="332"/>
      <c r="C87" s="657">
        <v>28</v>
      </c>
      <c r="D87" s="660" t="str">
        <f>設定!N89</f>
        <v>土</v>
      </c>
      <c r="E87" s="390" t="s">
        <v>6</v>
      </c>
      <c r="F87" s="391"/>
      <c r="G87" s="392"/>
      <c r="H87" s="392"/>
      <c r="I87" s="392"/>
      <c r="J87" s="392"/>
      <c r="K87" s="393"/>
      <c r="L87" s="769"/>
      <c r="M87" s="770"/>
      <c r="N87" s="770"/>
      <c r="O87" s="770"/>
      <c r="P87" s="770"/>
      <c r="Q87" s="770"/>
      <c r="R87" s="770"/>
      <c r="S87" s="770"/>
      <c r="T87" s="770"/>
      <c r="U87" s="771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1"/>
      <c r="AG87" s="394"/>
      <c r="AH87" s="395"/>
      <c r="AI87" s="71"/>
      <c r="AJ87" s="710">
        <v>28</v>
      </c>
      <c r="AK87" s="136"/>
      <c r="AL87" s="71"/>
      <c r="AM87" s="71"/>
    </row>
    <row r="88" spans="1:39" ht="15" customHeight="1" x14ac:dyDescent="0.2">
      <c r="A88" s="332"/>
      <c r="B88" s="332"/>
      <c r="C88" s="658"/>
      <c r="D88" s="660"/>
      <c r="E88" s="396" t="s">
        <v>7</v>
      </c>
      <c r="F88" s="391"/>
      <c r="G88" s="392"/>
      <c r="H88" s="392"/>
      <c r="I88" s="392"/>
      <c r="J88" s="392"/>
      <c r="K88" s="393"/>
      <c r="L88" s="612"/>
      <c r="M88" s="613"/>
      <c r="N88" s="613"/>
      <c r="O88" s="613"/>
      <c r="P88" s="613"/>
      <c r="Q88" s="613"/>
      <c r="R88" s="613"/>
      <c r="S88" s="613"/>
      <c r="T88" s="613"/>
      <c r="U88" s="614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1"/>
      <c r="AG88" s="615"/>
      <c r="AH88" s="616"/>
      <c r="AI88" s="71"/>
      <c r="AJ88" s="711"/>
      <c r="AK88" s="128"/>
      <c r="AL88" s="71"/>
      <c r="AM88" s="71"/>
    </row>
    <row r="89" spans="1:39" ht="15" customHeight="1" x14ac:dyDescent="0.2">
      <c r="A89" s="332"/>
      <c r="B89" s="332"/>
      <c r="C89" s="659"/>
      <c r="D89" s="661"/>
      <c r="E89" s="397" t="s">
        <v>8</v>
      </c>
      <c r="F89" s="391"/>
      <c r="G89" s="392"/>
      <c r="H89" s="392"/>
      <c r="I89" s="392"/>
      <c r="J89" s="392"/>
      <c r="K89" s="393"/>
      <c r="L89" s="617"/>
      <c r="M89" s="618"/>
      <c r="N89" s="618"/>
      <c r="O89" s="618"/>
      <c r="P89" s="618"/>
      <c r="Q89" s="618"/>
      <c r="R89" s="618"/>
      <c r="S89" s="618"/>
      <c r="T89" s="618"/>
      <c r="U89" s="619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1"/>
      <c r="AG89" s="620"/>
      <c r="AH89" s="621"/>
      <c r="AI89" s="71"/>
      <c r="AJ89" s="712"/>
      <c r="AK89" s="312"/>
      <c r="AL89" s="71"/>
      <c r="AM89" s="71"/>
    </row>
    <row r="90" spans="1:39" ht="15" customHeight="1" x14ac:dyDescent="0.2">
      <c r="A90" s="332"/>
      <c r="B90" s="332"/>
      <c r="C90" s="657">
        <v>29</v>
      </c>
      <c r="D90" s="660" t="str">
        <f>設定!N92</f>
        <v>日</v>
      </c>
      <c r="E90" s="390" t="s">
        <v>6</v>
      </c>
      <c r="F90" s="391"/>
      <c r="G90" s="392"/>
      <c r="H90" s="392"/>
      <c r="I90" s="392"/>
      <c r="J90" s="392"/>
      <c r="K90" s="393"/>
      <c r="L90" s="769"/>
      <c r="M90" s="770"/>
      <c r="N90" s="770"/>
      <c r="O90" s="770"/>
      <c r="P90" s="770"/>
      <c r="Q90" s="770"/>
      <c r="R90" s="770"/>
      <c r="S90" s="770"/>
      <c r="T90" s="770"/>
      <c r="U90" s="771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1"/>
      <c r="AG90" s="394"/>
      <c r="AH90" s="395"/>
      <c r="AI90" s="71"/>
      <c r="AJ90" s="710">
        <v>29</v>
      </c>
      <c r="AK90" s="136"/>
      <c r="AL90" s="71"/>
      <c r="AM90" s="71"/>
    </row>
    <row r="91" spans="1:39" ht="15" customHeight="1" x14ac:dyDescent="0.2">
      <c r="A91" s="332"/>
      <c r="B91" s="332"/>
      <c r="C91" s="658"/>
      <c r="D91" s="660"/>
      <c r="E91" s="396" t="s">
        <v>7</v>
      </c>
      <c r="F91" s="391"/>
      <c r="G91" s="392"/>
      <c r="H91" s="392"/>
      <c r="I91" s="392"/>
      <c r="J91" s="392"/>
      <c r="K91" s="393"/>
      <c r="L91" s="612"/>
      <c r="M91" s="613"/>
      <c r="N91" s="613"/>
      <c r="O91" s="613"/>
      <c r="P91" s="613"/>
      <c r="Q91" s="613"/>
      <c r="R91" s="613"/>
      <c r="S91" s="613"/>
      <c r="T91" s="613"/>
      <c r="U91" s="614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1"/>
      <c r="AG91" s="615"/>
      <c r="AH91" s="616"/>
      <c r="AI91" s="71"/>
      <c r="AJ91" s="711"/>
      <c r="AK91" s="128"/>
      <c r="AL91" s="71"/>
      <c r="AM91" s="71"/>
    </row>
    <row r="92" spans="1:39" ht="15" customHeight="1" x14ac:dyDescent="0.2">
      <c r="A92" s="332"/>
      <c r="B92" s="332"/>
      <c r="C92" s="659"/>
      <c r="D92" s="661"/>
      <c r="E92" s="397" t="s">
        <v>8</v>
      </c>
      <c r="F92" s="391"/>
      <c r="G92" s="392"/>
      <c r="H92" s="392"/>
      <c r="I92" s="392"/>
      <c r="J92" s="392"/>
      <c r="K92" s="393"/>
      <c r="L92" s="617"/>
      <c r="M92" s="618"/>
      <c r="N92" s="618"/>
      <c r="O92" s="618"/>
      <c r="P92" s="618"/>
      <c r="Q92" s="618"/>
      <c r="R92" s="618"/>
      <c r="S92" s="618"/>
      <c r="T92" s="618"/>
      <c r="U92" s="619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1"/>
      <c r="AG92" s="620"/>
      <c r="AH92" s="621"/>
      <c r="AI92" s="71"/>
      <c r="AJ92" s="712"/>
      <c r="AK92" s="312"/>
      <c r="AL92" s="71"/>
      <c r="AM92" s="71"/>
    </row>
    <row r="93" spans="1:39" ht="15" customHeight="1" x14ac:dyDescent="0.2">
      <c r="A93" s="332"/>
      <c r="B93" s="332"/>
      <c r="C93" s="663">
        <v>30</v>
      </c>
      <c r="D93" s="652" t="str">
        <f>設定!N95</f>
        <v>月</v>
      </c>
      <c r="E93" s="326" t="s">
        <v>6</v>
      </c>
      <c r="F93" s="294"/>
      <c r="G93" s="135"/>
      <c r="H93" s="135"/>
      <c r="I93" s="135"/>
      <c r="J93" s="135"/>
      <c r="K93" s="281"/>
      <c r="L93" s="597"/>
      <c r="M93" s="697"/>
      <c r="N93" s="697"/>
      <c r="O93" s="697"/>
      <c r="P93" s="697"/>
      <c r="Q93" s="697"/>
      <c r="R93" s="697"/>
      <c r="S93" s="697"/>
      <c r="T93" s="697"/>
      <c r="U93" s="698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1"/>
      <c r="AG93" s="313"/>
      <c r="AH93" s="314"/>
      <c r="AI93" s="71"/>
      <c r="AJ93" s="710">
        <v>30</v>
      </c>
      <c r="AK93" s="136"/>
      <c r="AL93" s="71"/>
      <c r="AM93" s="71"/>
    </row>
    <row r="94" spans="1:39" ht="15" customHeight="1" x14ac:dyDescent="0.2">
      <c r="A94" s="332"/>
      <c r="B94" s="332"/>
      <c r="C94" s="650"/>
      <c r="D94" s="652"/>
      <c r="E94" s="324" t="s">
        <v>7</v>
      </c>
      <c r="F94" s="294"/>
      <c r="G94" s="135"/>
      <c r="H94" s="135"/>
      <c r="I94" s="135"/>
      <c r="J94" s="135"/>
      <c r="K94" s="281"/>
      <c r="L94" s="592"/>
      <c r="M94" s="593"/>
      <c r="N94" s="593"/>
      <c r="O94" s="593"/>
      <c r="P94" s="593"/>
      <c r="Q94" s="593"/>
      <c r="R94" s="593"/>
      <c r="S94" s="593"/>
      <c r="T94" s="593"/>
      <c r="U94" s="594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1"/>
      <c r="AG94" s="595"/>
      <c r="AH94" s="596"/>
      <c r="AI94" s="71"/>
      <c r="AJ94" s="711"/>
      <c r="AK94" s="128"/>
      <c r="AL94" s="71"/>
      <c r="AM94" s="71"/>
    </row>
    <row r="95" spans="1:39" ht="15" customHeight="1" x14ac:dyDescent="0.2">
      <c r="A95" s="332"/>
      <c r="B95" s="332"/>
      <c r="C95" s="651"/>
      <c r="D95" s="653"/>
      <c r="E95" s="325" t="s">
        <v>10</v>
      </c>
      <c r="F95" s="294"/>
      <c r="G95" s="135"/>
      <c r="H95" s="135"/>
      <c r="I95" s="135"/>
      <c r="J95" s="135"/>
      <c r="K95" s="281"/>
      <c r="L95" s="600"/>
      <c r="M95" s="601"/>
      <c r="N95" s="601"/>
      <c r="O95" s="601"/>
      <c r="P95" s="601"/>
      <c r="Q95" s="601"/>
      <c r="R95" s="601"/>
      <c r="S95" s="601"/>
      <c r="T95" s="601"/>
      <c r="U95" s="602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1"/>
      <c r="AG95" s="603"/>
      <c r="AH95" s="604"/>
      <c r="AI95" s="71"/>
      <c r="AJ95" s="712"/>
      <c r="AK95" s="312"/>
      <c r="AL95" s="71"/>
      <c r="AM95" s="71"/>
    </row>
    <row r="96" spans="1:39" ht="15" customHeight="1" x14ac:dyDescent="0.2">
      <c r="A96" s="332"/>
      <c r="B96" s="332"/>
      <c r="C96" s="650">
        <v>31</v>
      </c>
      <c r="D96" s="652" t="str">
        <f>設定!N98</f>
        <v>火</v>
      </c>
      <c r="E96" s="322" t="s">
        <v>6</v>
      </c>
      <c r="F96" s="132"/>
      <c r="G96" s="133"/>
      <c r="H96" s="133"/>
      <c r="I96" s="133"/>
      <c r="J96" s="133"/>
      <c r="K96" s="134"/>
      <c r="L96" s="592"/>
      <c r="M96" s="936"/>
      <c r="N96" s="936"/>
      <c r="O96" s="936"/>
      <c r="P96" s="936"/>
      <c r="Q96" s="936"/>
      <c r="R96" s="936"/>
      <c r="S96" s="936"/>
      <c r="T96" s="936"/>
      <c r="U96" s="937"/>
      <c r="V96" s="630"/>
      <c r="W96" s="630"/>
      <c r="X96" s="630"/>
      <c r="Y96" s="630"/>
      <c r="Z96" s="630"/>
      <c r="AA96" s="630"/>
      <c r="AB96" s="630"/>
      <c r="AC96" s="630"/>
      <c r="AD96" s="630"/>
      <c r="AE96" s="630"/>
      <c r="AF96" s="631"/>
      <c r="AG96" s="310"/>
      <c r="AH96" s="311"/>
      <c r="AI96" s="71"/>
      <c r="AJ96" s="710">
        <v>31</v>
      </c>
      <c r="AK96" s="136"/>
      <c r="AL96" s="71"/>
      <c r="AM96" s="71"/>
    </row>
    <row r="97" spans="1:39" ht="15" customHeight="1" x14ac:dyDescent="0.2">
      <c r="A97" s="332"/>
      <c r="B97" s="332"/>
      <c r="C97" s="650"/>
      <c r="D97" s="652"/>
      <c r="E97" s="324" t="s">
        <v>7</v>
      </c>
      <c r="F97" s="294"/>
      <c r="G97" s="135"/>
      <c r="H97" s="135"/>
      <c r="I97" s="135"/>
      <c r="J97" s="135"/>
      <c r="K97" s="281"/>
      <c r="L97" s="592"/>
      <c r="M97" s="593"/>
      <c r="N97" s="593"/>
      <c r="O97" s="593"/>
      <c r="P97" s="593"/>
      <c r="Q97" s="593"/>
      <c r="R97" s="593"/>
      <c r="S97" s="593"/>
      <c r="T97" s="593"/>
      <c r="U97" s="594"/>
      <c r="V97" s="590"/>
      <c r="W97" s="590"/>
      <c r="X97" s="590"/>
      <c r="Y97" s="590"/>
      <c r="Z97" s="590"/>
      <c r="AA97" s="590"/>
      <c r="AB97" s="590"/>
      <c r="AC97" s="590"/>
      <c r="AD97" s="590"/>
      <c r="AE97" s="590"/>
      <c r="AF97" s="591"/>
      <c r="AG97" s="595"/>
      <c r="AH97" s="596"/>
      <c r="AI97" s="71"/>
      <c r="AJ97" s="711"/>
      <c r="AK97" s="128"/>
      <c r="AL97" s="71"/>
      <c r="AM97" s="71"/>
    </row>
    <row r="98" spans="1:39" ht="15" customHeight="1" thickBot="1" x14ac:dyDescent="0.25">
      <c r="A98" s="332"/>
      <c r="B98" s="332"/>
      <c r="C98" s="848"/>
      <c r="D98" s="935"/>
      <c r="E98" s="328" t="s">
        <v>8</v>
      </c>
      <c r="F98" s="320"/>
      <c r="G98" s="321"/>
      <c r="H98" s="321"/>
      <c r="I98" s="321"/>
      <c r="J98" s="321"/>
      <c r="K98" s="282"/>
      <c r="L98" s="638"/>
      <c r="M98" s="639"/>
      <c r="N98" s="639"/>
      <c r="O98" s="639"/>
      <c r="P98" s="639"/>
      <c r="Q98" s="639"/>
      <c r="R98" s="639"/>
      <c r="S98" s="639"/>
      <c r="T98" s="639"/>
      <c r="U98" s="640"/>
      <c r="V98" s="636"/>
      <c r="W98" s="636"/>
      <c r="X98" s="636"/>
      <c r="Y98" s="636"/>
      <c r="Z98" s="636"/>
      <c r="AA98" s="636"/>
      <c r="AB98" s="636"/>
      <c r="AC98" s="636"/>
      <c r="AD98" s="636"/>
      <c r="AE98" s="636"/>
      <c r="AF98" s="637"/>
      <c r="AG98" s="641"/>
      <c r="AH98" s="642"/>
      <c r="AI98" s="71"/>
      <c r="AJ98" s="712"/>
      <c r="AK98" s="329"/>
      <c r="AL98" s="71"/>
      <c r="AM98" s="71"/>
    </row>
    <row r="99" spans="1:39" ht="11.1" customHeight="1" x14ac:dyDescent="0.2">
      <c r="A99" s="334"/>
      <c r="B99" s="334"/>
      <c r="Q99" s="20"/>
    </row>
    <row r="100" spans="1:39" ht="11.1" customHeight="1" x14ac:dyDescent="0.2">
      <c r="D100" s="56" t="s">
        <v>29</v>
      </c>
      <c r="E100" s="703" t="s">
        <v>69</v>
      </c>
      <c r="F100" s="703"/>
      <c r="G100" s="703"/>
      <c r="H100" s="704"/>
      <c r="I100" s="704"/>
      <c r="J100" s="31"/>
      <c r="K100" s="31"/>
      <c r="N100" s="31"/>
      <c r="P100" s="703" t="s">
        <v>70</v>
      </c>
      <c r="Q100" s="703"/>
      <c r="R100" s="703"/>
      <c r="S100" s="703"/>
      <c r="T100" s="703"/>
      <c r="U100" s="31"/>
      <c r="V100" s="31"/>
      <c r="X100" s="703" t="s">
        <v>41</v>
      </c>
      <c r="Y100" s="703"/>
      <c r="Z100" s="703"/>
      <c r="AA100" s="703"/>
      <c r="AB100" s="703"/>
      <c r="AC100" s="31"/>
      <c r="AD100" s="31"/>
      <c r="AE100" s="31"/>
      <c r="AF100" s="31"/>
      <c r="AG100" s="31"/>
    </row>
    <row r="101" spans="1:39" ht="11.1" customHeight="1" x14ac:dyDescent="0.2">
      <c r="D101" s="56" t="s">
        <v>30</v>
      </c>
      <c r="E101" s="30"/>
      <c r="F101" s="699" t="s">
        <v>84</v>
      </c>
      <c r="G101" s="700"/>
      <c r="H101" s="699" t="s">
        <v>86</v>
      </c>
      <c r="I101" s="701"/>
      <c r="J101" s="699" t="s">
        <v>87</v>
      </c>
      <c r="K101" s="701"/>
      <c r="L101" s="24" t="s">
        <v>88</v>
      </c>
      <c r="M101" s="24" t="s">
        <v>89</v>
      </c>
      <c r="N101" s="35" t="s">
        <v>90</v>
      </c>
      <c r="P101" s="35"/>
      <c r="Q101" s="35" t="s">
        <v>0</v>
      </c>
      <c r="R101" s="35" t="s">
        <v>1</v>
      </c>
      <c r="S101" s="35" t="s">
        <v>2</v>
      </c>
      <c r="T101" s="35" t="s">
        <v>49</v>
      </c>
      <c r="U101" s="35" t="s">
        <v>4</v>
      </c>
      <c r="V101" s="35" t="s">
        <v>5</v>
      </c>
      <c r="X101" s="699"/>
      <c r="Y101" s="701"/>
      <c r="Z101" s="699" t="s">
        <v>40</v>
      </c>
      <c r="AA101" s="701"/>
      <c r="AB101" s="699" t="s">
        <v>57</v>
      </c>
      <c r="AC101" s="702"/>
      <c r="AD101" s="702"/>
      <c r="AE101" s="701"/>
      <c r="AF101" s="30" t="s">
        <v>50</v>
      </c>
      <c r="AG101" s="30" t="s">
        <v>42</v>
      </c>
    </row>
    <row r="102" spans="1:39" ht="11.1" customHeight="1" x14ac:dyDescent="0.2">
      <c r="D102" s="56" t="s">
        <v>31</v>
      </c>
      <c r="E102" s="30" t="s">
        <v>46</v>
      </c>
      <c r="F102" s="699">
        <f>SUM(F3,F6,F9,F12,F15,F18,F21,F24,F27,F30,F33,F36,F39,F42,F45,F48,F51,F57,F60,F63,F66,F69,F72,F75,F78,F81,F84,F87,F90,F93,F96)</f>
        <v>61</v>
      </c>
      <c r="G102" s="700"/>
      <c r="H102" s="699">
        <f>SUM(G3,G6,G9,G12,G15,G18,G21,G24,G27,G30,G33,G36,G39,G42,G45,G48,G51,G57,G60,G63,G66,G69,G72,G75,G78,G81,G84,G87,G90,G93,G96)</f>
        <v>61</v>
      </c>
      <c r="I102" s="701"/>
      <c r="J102" s="699">
        <f>SUM(H3,H6,H9,H12,H15,H18,H21,H24,H27,H30,H33,H36,H39,H42,H45,H48,H51,H57,H60,H63,H66,H69,H72,H75,H78,H81,H84,H87,H90,H93,H96)</f>
        <v>61</v>
      </c>
      <c r="K102" s="701"/>
      <c r="L102" s="24">
        <f t="shared" ref="L102:N104" si="0">SUM(I3,I6,I9,I12,I15,I18,I21,I24,I27,I30,I33,I36,I39,I42,I45,I48,I51,I57,I60,I63,I66,I69,I72,I75,I78,I81,I84,I87,I90,I93,I96)</f>
        <v>61</v>
      </c>
      <c r="M102" s="24">
        <f t="shared" si="0"/>
        <v>61</v>
      </c>
      <c r="N102" s="54">
        <f t="shared" si="0"/>
        <v>59</v>
      </c>
      <c r="P102" s="35" t="s">
        <v>51</v>
      </c>
      <c r="Q102" s="35">
        <v>2</v>
      </c>
      <c r="R102" s="35">
        <v>2</v>
      </c>
      <c r="S102" s="35">
        <v>2</v>
      </c>
      <c r="T102" s="35">
        <v>2</v>
      </c>
      <c r="U102" s="35">
        <v>2</v>
      </c>
      <c r="V102" s="35">
        <v>2</v>
      </c>
      <c r="X102" s="945" t="s">
        <v>28</v>
      </c>
      <c r="Y102" s="946"/>
      <c r="Z102" s="945">
        <f>SUM(A3:A98)-1</f>
        <v>13</v>
      </c>
      <c r="AA102" s="946"/>
      <c r="AB102" s="945">
        <f>SUM(A3:A98)-1</f>
        <v>13</v>
      </c>
      <c r="AC102" s="947"/>
      <c r="AD102" s="947"/>
      <c r="AE102" s="946"/>
      <c r="AF102" s="66">
        <f>SUM(A3:A98)-1</f>
        <v>13</v>
      </c>
      <c r="AG102" s="66">
        <f>SUM(A3:A98)-1</f>
        <v>13</v>
      </c>
    </row>
    <row r="103" spans="1:39" ht="11.1" customHeight="1" x14ac:dyDescent="0.2">
      <c r="D103" s="56" t="s">
        <v>32</v>
      </c>
      <c r="E103" s="30" t="s">
        <v>47</v>
      </c>
      <c r="F103" s="699">
        <f>SUM(F4,F7,F10,F13,F16,F19,F22,F25,F28,F31,F34,F37,F40,F43,F46,F49,F52,F58,F61,F64,F67,F70,F73,F76,F79,F82,F85,F88,F91,F94,F97)</f>
        <v>3</v>
      </c>
      <c r="G103" s="700"/>
      <c r="H103" s="699">
        <f>SUM(G4,G7,G10,G13,G16,G19,G22,G25,G28,G31,G34,G37,G40,G43,G46,G49,G52,G58,G61,G64,G67,G70,G73,G76,G79,G82,G85,G88,G91,G94,G97)</f>
        <v>3</v>
      </c>
      <c r="I103" s="701"/>
      <c r="J103" s="699">
        <f>SUM(H4,H7,H10,H13,H16,H19,H22,H25,H28,H31,H34,H37,H40,H43,H46,H49,H52,H58,H61,H64,H67,H70,H73,H76,H79,H82,H85,H88,H91,H94,H97)</f>
        <v>3</v>
      </c>
      <c r="K103" s="701"/>
      <c r="L103" s="24">
        <f t="shared" si="0"/>
        <v>3</v>
      </c>
      <c r="M103" s="24">
        <f t="shared" si="0"/>
        <v>3</v>
      </c>
      <c r="N103" s="141">
        <f t="shared" si="0"/>
        <v>4</v>
      </c>
      <c r="P103" s="35" t="s">
        <v>52</v>
      </c>
      <c r="Q103" s="35"/>
      <c r="R103" s="35"/>
      <c r="S103" s="35"/>
      <c r="T103" s="35"/>
      <c r="U103" s="35"/>
      <c r="V103" s="35"/>
      <c r="X103" s="699" t="s">
        <v>60</v>
      </c>
      <c r="Y103" s="701"/>
      <c r="Z103" s="699">
        <f>SUM('１月'!Z102:AA102,'２月'!Z102:AA102,Z102)</f>
        <v>50</v>
      </c>
      <c r="AA103" s="701"/>
      <c r="AB103" s="699">
        <f>SUM('１月'!AB102:AE102,'２月'!AB102:AE102,AB102)</f>
        <v>50</v>
      </c>
      <c r="AC103" s="702"/>
      <c r="AD103" s="702"/>
      <c r="AE103" s="701"/>
      <c r="AF103" s="61">
        <f>SUM('１月'!AF102,'２月'!AF102,AF102)</f>
        <v>50</v>
      </c>
      <c r="AG103" s="61">
        <f>SUM('１月'!AG102,'２月'!AG102,AG102)</f>
        <v>50</v>
      </c>
    </row>
    <row r="104" spans="1:39" ht="11.1" customHeight="1" x14ac:dyDescent="0.2">
      <c r="D104" s="56" t="s">
        <v>33</v>
      </c>
      <c r="E104" s="30" t="s">
        <v>48</v>
      </c>
      <c r="F104" s="699">
        <f>SUM(F5,F8,F11,F14,F17,F20,F23,F26,F29,F32,F35,F38,F41,F44,F47,F50,F53,F59,F62,F65,F68,F71,F74,F77,F80,F83,F86,F89,F92,F95,F98)</f>
        <v>0</v>
      </c>
      <c r="G104" s="700"/>
      <c r="H104" s="699">
        <f>SUM(G5,G8,G11,G14,G17,G20,G23,G26,G29,G32,G35,G38,G41,G44,G47,G50,G53,G59,G62,G65,G68,G71,G74,G77,G80,G83,G86,G89,G92,G95,G98)</f>
        <v>0</v>
      </c>
      <c r="I104" s="701"/>
      <c r="J104" s="699">
        <f>SUM(H5,H8,H11,H14,H17,H20,H23,H26,H29,H32,H35,H38,H41,H44,H47,H50,H53,H59,H62,H65,H68,H71,H74,H77,H80,H83,H86,H89,H92,H95,H98)</f>
        <v>0</v>
      </c>
      <c r="K104" s="701"/>
      <c r="L104" s="24">
        <f t="shared" si="0"/>
        <v>0</v>
      </c>
      <c r="M104" s="24">
        <f t="shared" si="0"/>
        <v>0</v>
      </c>
      <c r="N104" s="54">
        <f t="shared" si="0"/>
        <v>0</v>
      </c>
      <c r="P104" s="35" t="s">
        <v>53</v>
      </c>
      <c r="Q104" s="35"/>
      <c r="R104" s="35"/>
      <c r="S104" s="35"/>
      <c r="T104" s="35"/>
      <c r="U104" s="35"/>
      <c r="V104" s="35"/>
      <c r="X104" s="933" t="s">
        <v>61</v>
      </c>
      <c r="Y104" s="934"/>
      <c r="Z104" s="933">
        <f>SUM('７月'!Z103:AA103,'１２月'!Z103:AA103,Z103)</f>
        <v>197</v>
      </c>
      <c r="AA104" s="934"/>
      <c r="AB104" s="933">
        <f>SUM('７月'!AB103:AE103,'１２月'!AB103:AE103,AB103)</f>
        <v>198</v>
      </c>
      <c r="AC104" s="948"/>
      <c r="AD104" s="948"/>
      <c r="AE104" s="934"/>
      <c r="AF104" s="41">
        <f>SUM('７月'!AF103,'１２月'!AF103,AF103)</f>
        <v>198</v>
      </c>
      <c r="AG104" s="41">
        <f>SUM('７月'!AG103,'１２月'!AG103,AG103)</f>
        <v>198</v>
      </c>
    </row>
    <row r="105" spans="1:39" ht="11.1" customHeight="1" x14ac:dyDescent="0.2"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5" t="s">
        <v>54</v>
      </c>
      <c r="Q105" s="35"/>
      <c r="R105" s="35"/>
      <c r="S105" s="35"/>
      <c r="T105" s="35"/>
      <c r="U105" s="35"/>
      <c r="V105" s="35"/>
    </row>
    <row r="106" spans="1:39" ht="11.1" customHeight="1" x14ac:dyDescent="0.2">
      <c r="E106" s="601" t="s">
        <v>108</v>
      </c>
      <c r="F106" s="601"/>
      <c r="G106" s="601"/>
      <c r="H106" s="853"/>
      <c r="I106" s="853"/>
      <c r="J106" s="853"/>
      <c r="K106" s="853"/>
      <c r="L106" s="853"/>
      <c r="M106" s="853"/>
      <c r="N106" s="853"/>
      <c r="P106" s="35" t="s">
        <v>55</v>
      </c>
      <c r="Q106" s="35">
        <v>1</v>
      </c>
      <c r="R106" s="35">
        <v>1</v>
      </c>
      <c r="S106" s="35">
        <v>1</v>
      </c>
      <c r="T106" s="35">
        <v>1</v>
      </c>
      <c r="U106" s="35">
        <v>1</v>
      </c>
      <c r="V106" s="35"/>
      <c r="X106" s="703" t="s">
        <v>91</v>
      </c>
      <c r="Y106" s="703"/>
      <c r="Z106" s="703"/>
      <c r="AA106" s="703"/>
      <c r="AB106" s="703"/>
      <c r="AC106" s="703"/>
      <c r="AD106" s="703"/>
      <c r="AE106" s="703"/>
    </row>
    <row r="107" spans="1:39" ht="11.1" customHeight="1" thickBot="1" x14ac:dyDescent="0.25">
      <c r="E107" s="35"/>
      <c r="F107" s="699" t="s">
        <v>84</v>
      </c>
      <c r="G107" s="700"/>
      <c r="H107" s="699" t="s">
        <v>86</v>
      </c>
      <c r="I107" s="701"/>
      <c r="J107" s="699" t="s">
        <v>87</v>
      </c>
      <c r="K107" s="701"/>
      <c r="L107" s="24" t="s">
        <v>88</v>
      </c>
      <c r="M107" s="24" t="s">
        <v>89</v>
      </c>
      <c r="N107" s="35" t="s">
        <v>90</v>
      </c>
      <c r="P107" s="48" t="s">
        <v>56</v>
      </c>
      <c r="Q107" s="48"/>
      <c r="R107" s="48"/>
      <c r="S107" s="48"/>
      <c r="T107" s="48"/>
      <c r="U107" s="48"/>
      <c r="V107" s="48"/>
      <c r="X107" s="293"/>
      <c r="Y107" s="708" t="s">
        <v>67</v>
      </c>
      <c r="Z107" s="708"/>
      <c r="AA107" s="708" t="s">
        <v>62</v>
      </c>
      <c r="AB107" s="708"/>
      <c r="AC107" s="708" t="s">
        <v>63</v>
      </c>
      <c r="AD107" s="708"/>
      <c r="AE107" s="699" t="s">
        <v>64</v>
      </c>
      <c r="AF107" s="700"/>
      <c r="AG107" s="699" t="s">
        <v>78</v>
      </c>
      <c r="AH107" s="700"/>
    </row>
    <row r="108" spans="1:39" ht="11.1" customHeight="1" thickTop="1" x14ac:dyDescent="0.2">
      <c r="E108" s="35" t="s">
        <v>6</v>
      </c>
      <c r="F108" s="785">
        <f>SUM('１月'!F102:G102,'２月'!F102:G102,F102)</f>
        <v>243</v>
      </c>
      <c r="G108" s="786"/>
      <c r="H108" s="785">
        <f>SUM('１月'!H102:I102,'２月'!H102:I102,H102)</f>
        <v>251</v>
      </c>
      <c r="I108" s="787"/>
      <c r="J108" s="785">
        <f>SUM('１月'!J102:K102,'２月'!J102:K102,J102)</f>
        <v>260</v>
      </c>
      <c r="K108" s="787"/>
      <c r="L108" s="59">
        <f>SUM('１月'!L102,'２月'!L102,L102)</f>
        <v>268</v>
      </c>
      <c r="M108" s="59">
        <f>SUM('１月'!M102,'２月'!M102,M102)</f>
        <v>268</v>
      </c>
      <c r="N108" s="54">
        <f>SUM('１月'!N102,'２月'!N102,N102)</f>
        <v>266</v>
      </c>
      <c r="P108" s="47" t="s">
        <v>92</v>
      </c>
      <c r="Q108" s="41">
        <f t="shared" ref="Q108:V108" si="1">SUM(Q102:Q107)</f>
        <v>3</v>
      </c>
      <c r="R108" s="41">
        <f t="shared" si="1"/>
        <v>3</v>
      </c>
      <c r="S108" s="41">
        <f t="shared" si="1"/>
        <v>3</v>
      </c>
      <c r="T108" s="41">
        <f t="shared" si="1"/>
        <v>3</v>
      </c>
      <c r="U108" s="41">
        <f t="shared" si="1"/>
        <v>3</v>
      </c>
      <c r="V108" s="139">
        <f t="shared" si="1"/>
        <v>2</v>
      </c>
      <c r="X108" s="30" t="s">
        <v>65</v>
      </c>
      <c r="Y108" s="708">
        <f>COUNTIF(D3:D98,D100)-2</f>
        <v>3</v>
      </c>
      <c r="Z108" s="708"/>
      <c r="AA108" s="708">
        <f>COUNTIF(D3:D98,D101)-2</f>
        <v>3</v>
      </c>
      <c r="AB108" s="708"/>
      <c r="AC108" s="708">
        <f>COUNTIF(D3:D98,D102)-1</f>
        <v>3</v>
      </c>
      <c r="AD108" s="708"/>
      <c r="AE108" s="699">
        <f>COUNTIF(D3:D98,D103)-1</f>
        <v>3</v>
      </c>
      <c r="AF108" s="700"/>
      <c r="AG108" s="699">
        <f>COUNTIF(D3:D98,D104)-2</f>
        <v>2</v>
      </c>
      <c r="AH108" s="700"/>
    </row>
    <row r="109" spans="1:39" ht="11.1" customHeight="1" x14ac:dyDescent="0.2">
      <c r="E109" s="35" t="s">
        <v>7</v>
      </c>
      <c r="F109" s="785">
        <f>SUM('１月'!F103:G103,'２月'!F103:G103,F103)</f>
        <v>5</v>
      </c>
      <c r="G109" s="786"/>
      <c r="H109" s="785">
        <f>SUM('１月'!H103:I103,'２月'!H103:I103,H103)</f>
        <v>5</v>
      </c>
      <c r="I109" s="787"/>
      <c r="J109" s="785">
        <f>SUM('１月'!J103:K103,'２月'!J103:K103,J103)</f>
        <v>5</v>
      </c>
      <c r="K109" s="787"/>
      <c r="L109" s="59">
        <f>SUM('１月'!L103,'２月'!L103,L103)</f>
        <v>5</v>
      </c>
      <c r="M109" s="59">
        <f>SUM('１月'!M103,'２月'!M103,M103)</f>
        <v>5</v>
      </c>
      <c r="N109" s="54">
        <f>SUM('１月'!N103,'２月'!N103,N103)</f>
        <v>6</v>
      </c>
      <c r="V109" s="20"/>
      <c r="X109" s="30" t="s">
        <v>68</v>
      </c>
      <c r="Y109" s="708">
        <f>SUM('１月'!Y108:Z108,'２月'!Y108:Z108,Y108)</f>
        <v>9</v>
      </c>
      <c r="Z109" s="708"/>
      <c r="AA109" s="708">
        <f>SUM('１月'!AA108:AB108,'２月'!AA108:AB108,AA108)</f>
        <v>11</v>
      </c>
      <c r="AB109" s="708"/>
      <c r="AC109" s="708">
        <f>SUM('１月'!AC108:AD108,'２月'!AC108:AD108,AC108)</f>
        <v>10</v>
      </c>
      <c r="AD109" s="708"/>
      <c r="AE109" s="699">
        <f>SUM('１月'!AE108:AF108,'２月'!AE108:AF108,AE108)</f>
        <v>11</v>
      </c>
      <c r="AF109" s="700"/>
      <c r="AG109" s="699">
        <f>SUM('１月'!AG108:AH108,'２月'!AG108:AH108,AG108)</f>
        <v>10</v>
      </c>
      <c r="AH109" s="700"/>
    </row>
    <row r="110" spans="1:39" ht="11.1" customHeight="1" thickBot="1" x14ac:dyDescent="0.25">
      <c r="E110" s="35" t="s">
        <v>48</v>
      </c>
      <c r="F110" s="785">
        <f>SUM('１月'!F104:G104,'２月'!F104:G104,F104)</f>
        <v>0</v>
      </c>
      <c r="G110" s="786"/>
      <c r="H110" s="785">
        <f>SUM('１月'!H104:I104,'２月'!H104:I104,H104)</f>
        <v>0</v>
      </c>
      <c r="I110" s="787"/>
      <c r="J110" s="785">
        <f>SUM('１月'!J104:K104,'２月'!J104:K104,J104)</f>
        <v>0</v>
      </c>
      <c r="K110" s="787"/>
      <c r="L110" s="59">
        <f>SUM('１月'!L104,'２月'!L104,L104)</f>
        <v>0</v>
      </c>
      <c r="M110" s="59">
        <f>SUM('１月'!M104,'２月'!M104,M104)</f>
        <v>0</v>
      </c>
      <c r="N110" s="54">
        <f>SUM('１月'!N104,'２月'!N104,N104)</f>
        <v>0</v>
      </c>
      <c r="V110" s="20"/>
      <c r="X110" s="30" t="s">
        <v>66</v>
      </c>
      <c r="Y110" s="708">
        <f>SUM('７月'!Y109:Z109,'１２月'!Y109:Z109,Y109)</f>
        <v>34</v>
      </c>
      <c r="Z110" s="708"/>
      <c r="AA110" s="708">
        <f>SUM('７月'!AA109:AB109,'１２月'!AA109:AB109,AA109)</f>
        <v>39</v>
      </c>
      <c r="AB110" s="708"/>
      <c r="AC110" s="708">
        <f>SUM('７月'!AC109:AD109,'１２月'!AC109:AD109,AC109)</f>
        <v>42</v>
      </c>
      <c r="AD110" s="708"/>
      <c r="AE110" s="699">
        <f>SUM('７月'!AE109:AF109,'１２月'!AE109:AF109,AE109)</f>
        <v>43</v>
      </c>
      <c r="AF110" s="700"/>
      <c r="AG110" s="699">
        <f>SUM('７月'!AG109:AH109,'１２月'!AG109:AH109,AG109)</f>
        <v>41</v>
      </c>
      <c r="AH110" s="700"/>
    </row>
    <row r="111" spans="1:39" ht="11.1" customHeight="1" thickBot="1" x14ac:dyDescent="0.25">
      <c r="E111" s="113" t="s">
        <v>155</v>
      </c>
      <c r="F111" s="831">
        <f>F108-226</f>
        <v>17</v>
      </c>
      <c r="G111" s="832"/>
      <c r="H111" s="831">
        <f>H108-235</f>
        <v>16</v>
      </c>
      <c r="I111" s="833"/>
      <c r="J111" s="831">
        <f>J108-252</f>
        <v>8</v>
      </c>
      <c r="K111" s="833"/>
      <c r="L111" s="114">
        <f>L108-261</f>
        <v>7</v>
      </c>
      <c r="M111" s="114">
        <f>M108-261</f>
        <v>7</v>
      </c>
      <c r="N111" s="115">
        <f>N108-261</f>
        <v>5</v>
      </c>
      <c r="V111" s="20"/>
      <c r="AE111" s="932" t="s">
        <v>153</v>
      </c>
      <c r="AF111" s="700"/>
      <c r="AG111" s="951">
        <f>SUM(Y110:AH110)</f>
        <v>199</v>
      </c>
      <c r="AH111" s="952"/>
    </row>
    <row r="112" spans="1:39" ht="11.1" customHeight="1" x14ac:dyDescent="0.2"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20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</row>
    <row r="113" spans="3:34" ht="11.1" customHeight="1" x14ac:dyDescent="0.2"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20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</row>
    <row r="114" spans="3:34" ht="11.1" customHeight="1" x14ac:dyDescent="0.2">
      <c r="V114" s="20"/>
      <c r="AF114" s="46"/>
    </row>
    <row r="115" spans="3:34" x14ac:dyDescent="0.2">
      <c r="E115" s="703" t="s">
        <v>138</v>
      </c>
      <c r="F115" s="703"/>
      <c r="G115" s="703"/>
      <c r="H115" s="704"/>
      <c r="I115" s="704"/>
      <c r="J115" s="704"/>
      <c r="K115" s="704"/>
      <c r="L115" s="704"/>
      <c r="M115" s="704"/>
      <c r="N115" s="704"/>
      <c r="P115" s="703" t="s">
        <v>139</v>
      </c>
      <c r="Q115" s="703"/>
      <c r="R115" s="703"/>
      <c r="S115" s="703"/>
      <c r="T115" s="703"/>
      <c r="U115" s="31"/>
      <c r="V115" s="126"/>
    </row>
    <row r="116" spans="3:34" x14ac:dyDescent="0.2">
      <c r="E116" s="61"/>
      <c r="F116" s="699" t="s">
        <v>0</v>
      </c>
      <c r="G116" s="700"/>
      <c r="H116" s="699" t="s">
        <v>1</v>
      </c>
      <c r="I116" s="701"/>
      <c r="J116" s="699" t="s">
        <v>2</v>
      </c>
      <c r="K116" s="701"/>
      <c r="L116" s="60" t="s">
        <v>3</v>
      </c>
      <c r="M116" s="60" t="s">
        <v>4</v>
      </c>
      <c r="N116" s="61" t="s">
        <v>5</v>
      </c>
      <c r="P116" s="61"/>
      <c r="Q116" s="61" t="s">
        <v>0</v>
      </c>
      <c r="R116" s="61" t="s">
        <v>1</v>
      </c>
      <c r="S116" s="61" t="s">
        <v>2</v>
      </c>
      <c r="T116" s="61" t="s">
        <v>49</v>
      </c>
      <c r="U116" s="61" t="s">
        <v>4</v>
      </c>
      <c r="V116" s="138" t="s">
        <v>5</v>
      </c>
    </row>
    <row r="117" spans="3:34" x14ac:dyDescent="0.2">
      <c r="E117" s="61" t="s">
        <v>6</v>
      </c>
      <c r="F117" s="785">
        <f>SUM('７月'!F108:G108,'１２月'!F108:G108,F108)</f>
        <v>910</v>
      </c>
      <c r="G117" s="786"/>
      <c r="H117" s="785">
        <f>SUM('７月'!H108:I108,'１２月'!H108:I108,H108)</f>
        <v>968</v>
      </c>
      <c r="I117" s="787"/>
      <c r="J117" s="785">
        <f>SUM('７月'!J108:K108,'１２月'!J108:K108,J108)</f>
        <v>1006</v>
      </c>
      <c r="K117" s="787"/>
      <c r="L117" s="59">
        <f>SUM('７月'!L108,'１２月'!L108,L108)</f>
        <v>1037</v>
      </c>
      <c r="M117" s="59">
        <f>SUM('７月'!M108,'１２月'!M108,M108)</f>
        <v>1035</v>
      </c>
      <c r="N117" s="54">
        <f>SUM('７月'!N108,'１２月'!N108,N108)</f>
        <v>1033</v>
      </c>
      <c r="P117" s="61" t="s">
        <v>51</v>
      </c>
      <c r="Q117" s="61">
        <f>SUM('７月'!Q114,'１２月'!Q114,Q127)</f>
        <v>7</v>
      </c>
      <c r="R117" s="137">
        <f>SUM('７月'!R114,'１２月'!R114,R127)</f>
        <v>7</v>
      </c>
      <c r="S117" s="137">
        <f>SUM('７月'!S114,'１２月'!S114,S127)</f>
        <v>7</v>
      </c>
      <c r="T117" s="137">
        <f>SUM('７月'!T114,'１２月'!T114,T127)</f>
        <v>7</v>
      </c>
      <c r="U117" s="137">
        <f>SUM('７月'!U114,'１２月'!U114,U127)</f>
        <v>7</v>
      </c>
      <c r="V117" s="138">
        <f>SUM('７月'!V114,'１２月'!V114,V127)</f>
        <v>7</v>
      </c>
    </row>
    <row r="118" spans="3:34" x14ac:dyDescent="0.2">
      <c r="E118" s="61" t="s">
        <v>7</v>
      </c>
      <c r="F118" s="785">
        <f>SUM('７月'!F109:G109,'１２月'!F109:G109,F109)</f>
        <v>34</v>
      </c>
      <c r="G118" s="786"/>
      <c r="H118" s="785">
        <f>SUM('７月'!H109:I109,'１２月'!H109:I109,H109)</f>
        <v>32</v>
      </c>
      <c r="I118" s="787"/>
      <c r="J118" s="785">
        <f>SUM('７月'!J109:K109,'１２月'!J109:K109,J109)</f>
        <v>32</v>
      </c>
      <c r="K118" s="787"/>
      <c r="L118" s="59">
        <f>SUM('７月'!L109,'１２月'!L109,L109)</f>
        <v>32</v>
      </c>
      <c r="M118" s="59">
        <f>SUM('７月'!M109,'１２月'!M109,M109)</f>
        <v>34</v>
      </c>
      <c r="N118" s="141">
        <f>SUM('７月'!N109,'１２月'!N109,N109)</f>
        <v>34</v>
      </c>
      <c r="P118" s="61" t="s">
        <v>52</v>
      </c>
      <c r="Q118" s="137">
        <f>SUM('７月'!Q115,'１２月'!Q115,Q128)</f>
        <v>3</v>
      </c>
      <c r="R118" s="137">
        <f>SUM('７月'!R115,'１２月'!R115,R128)</f>
        <v>3</v>
      </c>
      <c r="S118" s="137">
        <f>SUM('７月'!S115,'１２月'!S115,S128)</f>
        <v>3</v>
      </c>
      <c r="T118" s="137">
        <f>SUM('７月'!T115,'１２月'!T115,T128)</f>
        <v>3</v>
      </c>
      <c r="U118" s="137">
        <f>SUM('７月'!U115,'１２月'!U115,U128)</f>
        <v>3</v>
      </c>
      <c r="V118" s="138">
        <f>SUM('７月'!V115,'１２月'!V115,V128)</f>
        <v>3</v>
      </c>
    </row>
    <row r="119" spans="3:34" ht="13.8" thickBot="1" x14ac:dyDescent="0.25">
      <c r="E119" s="66" t="s">
        <v>48</v>
      </c>
      <c r="F119" s="854">
        <f>SUM('７月'!F110:G110,'１２月'!F110:G110,F110)</f>
        <v>0</v>
      </c>
      <c r="G119" s="855"/>
      <c r="H119" s="854">
        <f>SUM('７月'!H110:I110,'１２月'!H110:I110,H110)</f>
        <v>0</v>
      </c>
      <c r="I119" s="856"/>
      <c r="J119" s="854">
        <f>SUM('７月'!J110:K110,'１２月'!J110:K110,J110)</f>
        <v>0</v>
      </c>
      <c r="K119" s="856"/>
      <c r="L119" s="111">
        <f>SUM('７月'!L110,'１２月'!L110,L110)</f>
        <v>0</v>
      </c>
      <c r="M119" s="111">
        <f>SUM('７月'!M110,'１２月'!M110,M110)</f>
        <v>0</v>
      </c>
      <c r="N119" s="112">
        <f>SUM('７月'!N110,'１２月'!N110,N110)</f>
        <v>0</v>
      </c>
      <c r="P119" s="61" t="s">
        <v>53</v>
      </c>
      <c r="Q119" s="137">
        <f>SUM('７月'!Q116,'１２月'!Q116,Q129)</f>
        <v>14</v>
      </c>
      <c r="R119" s="137">
        <f>SUM('７月'!R116,'１２月'!R116,R129)</f>
        <v>12</v>
      </c>
      <c r="S119" s="137">
        <f>SUM('７月'!S116,'１２月'!S116,S129)</f>
        <v>12</v>
      </c>
      <c r="T119" s="137">
        <f>SUM('７月'!T116,'１２月'!T116,T129)</f>
        <v>11</v>
      </c>
      <c r="U119" s="137">
        <f>SUM('７月'!U116,'１２月'!U116,U129)</f>
        <v>12</v>
      </c>
      <c r="V119" s="138">
        <f>SUM('７月'!V116,'１２月'!V116,V129)</f>
        <v>11</v>
      </c>
    </row>
    <row r="120" spans="3:34" ht="13.8" thickBot="1" x14ac:dyDescent="0.25">
      <c r="E120" s="113" t="s">
        <v>154</v>
      </c>
      <c r="F120" s="831">
        <f>F117-853</f>
        <v>57</v>
      </c>
      <c r="G120" s="832"/>
      <c r="H120" s="831">
        <f>H117-913</f>
        <v>55</v>
      </c>
      <c r="I120" s="833"/>
      <c r="J120" s="831">
        <f>J117-980</f>
        <v>26</v>
      </c>
      <c r="K120" s="833"/>
      <c r="L120" s="114">
        <f>L117-1015</f>
        <v>22</v>
      </c>
      <c r="M120" s="114">
        <f>M117-1015</f>
        <v>20</v>
      </c>
      <c r="N120" s="115">
        <f>N117-1015</f>
        <v>18</v>
      </c>
      <c r="P120" s="61" t="s">
        <v>54</v>
      </c>
      <c r="Q120" s="137">
        <f>SUM('７月'!Q117,'１２月'!Q117,Q130)</f>
        <v>5</v>
      </c>
      <c r="R120" s="137">
        <f>SUM('７月'!R117,'１２月'!R117,R130)</f>
        <v>5</v>
      </c>
      <c r="S120" s="137">
        <f>SUM('７月'!S117,'１２月'!S117,S130)</f>
        <v>5</v>
      </c>
      <c r="T120" s="137">
        <f>SUM('７月'!T117,'１２月'!T117,T130)</f>
        <v>5</v>
      </c>
      <c r="U120" s="137">
        <f>SUM('７月'!U117,'１２月'!U117,U130)</f>
        <v>5</v>
      </c>
      <c r="V120" s="138">
        <f>SUM('７月'!V117,'１２月'!V117,V130)</f>
        <v>5</v>
      </c>
    </row>
    <row r="121" spans="3:34" x14ac:dyDescent="0.2">
      <c r="P121" s="61" t="s">
        <v>55</v>
      </c>
      <c r="Q121" s="137">
        <f>SUM('７月'!Q118,'１２月'!Q118,Q131)</f>
        <v>2</v>
      </c>
      <c r="R121" s="137">
        <f>SUM('７月'!R118,'１２月'!R118,R131)</f>
        <v>2</v>
      </c>
      <c r="S121" s="137">
        <f>SUM('７月'!S118,'１２月'!S118,S131)</f>
        <v>2</v>
      </c>
      <c r="T121" s="137">
        <f>SUM('７月'!T118,'１２月'!T118,T131)</f>
        <v>3</v>
      </c>
      <c r="U121" s="137">
        <f>SUM('７月'!U118,'１２月'!U118,U131)</f>
        <v>4</v>
      </c>
      <c r="V121" s="138">
        <f>SUM('７月'!V118,'１２月'!V118,V131)</f>
        <v>3</v>
      </c>
    </row>
    <row r="122" spans="3:34" ht="13.8" thickBot="1" x14ac:dyDescent="0.25">
      <c r="F122" s="163">
        <f>F102</f>
        <v>61</v>
      </c>
      <c r="G122" s="163">
        <f>H102</f>
        <v>61</v>
      </c>
      <c r="H122" s="163">
        <f>J102</f>
        <v>61</v>
      </c>
      <c r="I122" s="163">
        <f t="shared" ref="I122:K124" si="2">L102</f>
        <v>61</v>
      </c>
      <c r="J122" s="163">
        <f t="shared" si="2"/>
        <v>61</v>
      </c>
      <c r="K122" s="163">
        <f t="shared" si="2"/>
        <v>59</v>
      </c>
      <c r="P122" s="48" t="s">
        <v>56</v>
      </c>
      <c r="Q122" s="48">
        <f>SUM('７月'!Q119,'１２月'!Q119,Q132)</f>
        <v>2</v>
      </c>
      <c r="R122" s="48">
        <f>SUM('７月'!R119,'１２月'!R119,R132)</f>
        <v>2</v>
      </c>
      <c r="S122" s="48">
        <f>SUM('７月'!S119,'１２月'!S119,S132)</f>
        <v>2</v>
      </c>
      <c r="T122" s="48">
        <f>SUM('７月'!T119,'１２月'!T119,T132)</f>
        <v>2</v>
      </c>
      <c r="U122" s="48">
        <f>SUM('７月'!U119,'１２月'!U119,U132)</f>
        <v>2</v>
      </c>
      <c r="V122" s="140">
        <f>SUM('７月'!V119,'１２月'!V119,V132)</f>
        <v>2</v>
      </c>
    </row>
    <row r="123" spans="3:34" ht="13.8" thickTop="1" x14ac:dyDescent="0.2">
      <c r="F123" s="163">
        <f>F103</f>
        <v>3</v>
      </c>
      <c r="G123" s="163">
        <f>H103</f>
        <v>3</v>
      </c>
      <c r="H123" s="163">
        <f>J103</f>
        <v>3</v>
      </c>
      <c r="I123" s="163">
        <f t="shared" si="2"/>
        <v>3</v>
      </c>
      <c r="J123" s="163">
        <f t="shared" si="2"/>
        <v>3</v>
      </c>
      <c r="K123" s="163">
        <f t="shared" si="2"/>
        <v>4</v>
      </c>
      <c r="P123" s="47" t="s">
        <v>92</v>
      </c>
      <c r="Q123" s="41">
        <f t="shared" ref="Q123:V123" si="3">SUM(Q117:Q122)</f>
        <v>33</v>
      </c>
      <c r="R123" s="41">
        <f t="shared" si="3"/>
        <v>31</v>
      </c>
      <c r="S123" s="41">
        <f t="shared" si="3"/>
        <v>31</v>
      </c>
      <c r="T123" s="41">
        <f t="shared" si="3"/>
        <v>31</v>
      </c>
      <c r="U123" s="41">
        <f t="shared" si="3"/>
        <v>33</v>
      </c>
      <c r="V123" s="139">
        <f t="shared" si="3"/>
        <v>31</v>
      </c>
    </row>
    <row r="124" spans="3:34" x14ac:dyDescent="0.2">
      <c r="F124" s="163">
        <f>F104</f>
        <v>0</v>
      </c>
      <c r="G124" s="163">
        <f>H104</f>
        <v>0</v>
      </c>
      <c r="H124" s="163">
        <f>J104</f>
        <v>0</v>
      </c>
      <c r="I124" s="163">
        <f t="shared" si="2"/>
        <v>0</v>
      </c>
      <c r="J124" s="163">
        <f t="shared" si="2"/>
        <v>0</v>
      </c>
      <c r="K124" s="163">
        <f t="shared" si="2"/>
        <v>0</v>
      </c>
      <c r="V124" s="20"/>
    </row>
    <row r="125" spans="3:34" x14ac:dyDescent="0.2">
      <c r="F125" s="950" t="s">
        <v>177</v>
      </c>
      <c r="G125" s="950"/>
      <c r="H125" s="950"/>
      <c r="I125" s="950"/>
      <c r="J125" s="950"/>
      <c r="K125" s="950"/>
      <c r="P125" s="703" t="s">
        <v>157</v>
      </c>
      <c r="Q125" s="703"/>
      <c r="R125" s="703"/>
      <c r="S125" s="703"/>
      <c r="T125" s="703"/>
      <c r="U125" s="31"/>
      <c r="V125" s="126"/>
    </row>
    <row r="126" spans="3:34" x14ac:dyDescent="0.2">
      <c r="F126" s="163">
        <f>F120</f>
        <v>57</v>
      </c>
      <c r="G126" s="163">
        <f>H120</f>
        <v>55</v>
      </c>
      <c r="H126" s="163">
        <f>J120</f>
        <v>26</v>
      </c>
      <c r="I126" s="163">
        <f>L120</f>
        <v>22</v>
      </c>
      <c r="J126" s="163">
        <f>M120</f>
        <v>20</v>
      </c>
      <c r="K126" s="163">
        <f>N120</f>
        <v>18</v>
      </c>
      <c r="P126" s="137"/>
      <c r="Q126" s="137" t="s">
        <v>0</v>
      </c>
      <c r="R126" s="137" t="s">
        <v>1</v>
      </c>
      <c r="S126" s="137" t="s">
        <v>2</v>
      </c>
      <c r="T126" s="137" t="s">
        <v>49</v>
      </c>
      <c r="U126" s="137" t="s">
        <v>4</v>
      </c>
      <c r="V126" s="138" t="s">
        <v>5</v>
      </c>
    </row>
    <row r="127" spans="3:34" x14ac:dyDescent="0.2">
      <c r="P127" s="137" t="s">
        <v>51</v>
      </c>
      <c r="Q127" s="137">
        <f>SUM('１月'!Q102,'２月'!Q102,Q102)</f>
        <v>3</v>
      </c>
      <c r="R127" s="137">
        <f>SUM('１月'!R102,'２月'!R102,R102)</f>
        <v>3</v>
      </c>
      <c r="S127" s="137">
        <f>SUM('１月'!S102,'２月'!S102,S102)</f>
        <v>3</v>
      </c>
      <c r="T127" s="137">
        <f>SUM('１月'!T102,'２月'!T102,T102)</f>
        <v>3</v>
      </c>
      <c r="U127" s="137">
        <f>SUM('１月'!U102,'２月'!U102,U102)</f>
        <v>3</v>
      </c>
      <c r="V127" s="138">
        <f>SUM('１月'!V102,'２月'!V102,V102)</f>
        <v>3</v>
      </c>
    </row>
    <row r="128" spans="3:34" x14ac:dyDescent="0.2">
      <c r="P128" s="137" t="s">
        <v>52</v>
      </c>
      <c r="Q128" s="137">
        <f>SUM('１月'!Q103,'２月'!Q103,Q103)</f>
        <v>0</v>
      </c>
      <c r="R128" s="137">
        <f>SUM('１月'!R103,'２月'!R103,R103)</f>
        <v>0</v>
      </c>
      <c r="S128" s="137">
        <f>SUM('１月'!S103,'２月'!S103,S103)</f>
        <v>0</v>
      </c>
      <c r="T128" s="137">
        <f>SUM('１月'!T103,'２月'!T103,T103)</f>
        <v>0</v>
      </c>
      <c r="U128" s="137">
        <f>SUM('１月'!U103,'２月'!U103,U103)</f>
        <v>0</v>
      </c>
      <c r="V128" s="138">
        <f>SUM('１月'!V103,'２月'!V103,V103)</f>
        <v>0</v>
      </c>
    </row>
    <row r="129" spans="16:22" x14ac:dyDescent="0.2">
      <c r="P129" s="137" t="s">
        <v>53</v>
      </c>
      <c r="Q129" s="137">
        <f>SUM('１月'!Q104,'２月'!Q104,Q104)</f>
        <v>0</v>
      </c>
      <c r="R129" s="137">
        <f>SUM('１月'!R104,'２月'!R104,R104)</f>
        <v>0</v>
      </c>
      <c r="S129" s="137">
        <f>SUM('１月'!S104,'２月'!S104,S104)</f>
        <v>0</v>
      </c>
      <c r="T129" s="137">
        <f>SUM('１月'!T104,'２月'!T104,T104)</f>
        <v>0</v>
      </c>
      <c r="U129" s="137">
        <f>SUM('１月'!U104,'２月'!U104,U104)</f>
        <v>0</v>
      </c>
      <c r="V129" s="138">
        <f>SUM('１月'!V104,'２月'!V104,V104)</f>
        <v>0</v>
      </c>
    </row>
    <row r="130" spans="16:22" x14ac:dyDescent="0.2">
      <c r="P130" s="137" t="s">
        <v>54</v>
      </c>
      <c r="Q130" s="137">
        <f>SUM('１月'!Q105,'２月'!Q105,Q105)</f>
        <v>0</v>
      </c>
      <c r="R130" s="137">
        <f>SUM('１月'!R105,'２月'!R105,R105)</f>
        <v>0</v>
      </c>
      <c r="S130" s="137">
        <f>SUM('１月'!S105,'２月'!S105,S105)</f>
        <v>0</v>
      </c>
      <c r="T130" s="137">
        <f>SUM('１月'!T105,'２月'!T105,T105)</f>
        <v>0</v>
      </c>
      <c r="U130" s="137">
        <f>SUM('１月'!U105,'２月'!U105,U105)</f>
        <v>0</v>
      </c>
      <c r="V130" s="138">
        <f>SUM('１月'!V105,'２月'!V105,V105)</f>
        <v>0</v>
      </c>
    </row>
    <row r="131" spans="16:22" x14ac:dyDescent="0.2">
      <c r="P131" s="137" t="s">
        <v>55</v>
      </c>
      <c r="Q131" s="137">
        <f>SUM('１月'!Q106,'２月'!Q106,Q106)</f>
        <v>1</v>
      </c>
      <c r="R131" s="137">
        <f>SUM('１月'!R106,'２月'!R106,R106)</f>
        <v>1</v>
      </c>
      <c r="S131" s="137">
        <f>SUM('１月'!S106,'２月'!S106,S106)</f>
        <v>1</v>
      </c>
      <c r="T131" s="137">
        <f>SUM('１月'!T106,'２月'!T106,T106)</f>
        <v>1</v>
      </c>
      <c r="U131" s="137">
        <f>SUM('１月'!U106,'２月'!U106,U106)</f>
        <v>1</v>
      </c>
      <c r="V131" s="138">
        <f>SUM('１月'!V106,'２月'!V106,V106)</f>
        <v>0</v>
      </c>
    </row>
    <row r="132" spans="16:22" ht="13.8" thickBot="1" x14ac:dyDescent="0.25">
      <c r="P132" s="48" t="s">
        <v>56</v>
      </c>
      <c r="Q132" s="48">
        <f>SUM('１月'!Q107,'２月'!Q107,Q107)</f>
        <v>1</v>
      </c>
      <c r="R132" s="48">
        <f>SUM('１月'!R107,'２月'!R107,R107)</f>
        <v>1</v>
      </c>
      <c r="S132" s="48">
        <f>SUM('１月'!S107,'２月'!S107,S107)</f>
        <v>1</v>
      </c>
      <c r="T132" s="48">
        <f>SUM('１月'!T107,'２月'!T107,T107)</f>
        <v>1</v>
      </c>
      <c r="U132" s="48">
        <f>SUM('１月'!U107,'２月'!U107,U107)</f>
        <v>1</v>
      </c>
      <c r="V132" s="140">
        <f>SUM('１月'!V107,'２月'!V107,V107)</f>
        <v>1</v>
      </c>
    </row>
    <row r="133" spans="16:22" ht="13.8" thickTop="1" x14ac:dyDescent="0.2">
      <c r="P133" s="47" t="s">
        <v>92</v>
      </c>
      <c r="Q133" s="41">
        <f t="shared" ref="Q133:V133" si="4">SUM(Q127:Q132)</f>
        <v>5</v>
      </c>
      <c r="R133" s="41">
        <f t="shared" si="4"/>
        <v>5</v>
      </c>
      <c r="S133" s="41">
        <f t="shared" si="4"/>
        <v>5</v>
      </c>
      <c r="T133" s="41">
        <f t="shared" si="4"/>
        <v>5</v>
      </c>
      <c r="U133" s="41">
        <f t="shared" si="4"/>
        <v>5</v>
      </c>
      <c r="V133" s="139">
        <f t="shared" si="4"/>
        <v>4</v>
      </c>
    </row>
    <row r="134" spans="16:22" x14ac:dyDescent="0.2">
      <c r="V134" s="20"/>
    </row>
  </sheetData>
  <autoFilter ref="D1:D126" xr:uid="{00000000-0009-0000-0000-00000F000000}"/>
  <mergeCells count="373">
    <mergeCell ref="F125:K125"/>
    <mergeCell ref="P125:T125"/>
    <mergeCell ref="F120:G120"/>
    <mergeCell ref="H120:I120"/>
    <mergeCell ref="J120:K120"/>
    <mergeCell ref="AG111:AH111"/>
    <mergeCell ref="AJ84:AJ86"/>
    <mergeCell ref="AJ87:AJ89"/>
    <mergeCell ref="AJ90:AJ92"/>
    <mergeCell ref="AJ93:AJ95"/>
    <mergeCell ref="AJ96:AJ98"/>
    <mergeCell ref="F119:G119"/>
    <mergeCell ref="H119:I119"/>
    <mergeCell ref="J119:K119"/>
    <mergeCell ref="P115:T115"/>
    <mergeCell ref="E115:N115"/>
    <mergeCell ref="F116:G116"/>
    <mergeCell ref="H116:I116"/>
    <mergeCell ref="J116:K116"/>
    <mergeCell ref="F117:G117"/>
    <mergeCell ref="H117:I117"/>
    <mergeCell ref="J117:K117"/>
    <mergeCell ref="F118:G118"/>
    <mergeCell ref="H118:I118"/>
    <mergeCell ref="J118:K118"/>
    <mergeCell ref="AE107:AF107"/>
    <mergeCell ref="AJ57:AJ59"/>
    <mergeCell ref="AJ60:AJ62"/>
    <mergeCell ref="AJ63:AJ65"/>
    <mergeCell ref="AJ66:AJ68"/>
    <mergeCell ref="AJ69:AJ71"/>
    <mergeCell ref="AJ72:AJ74"/>
    <mergeCell ref="AJ75:AJ77"/>
    <mergeCell ref="AJ78:AJ80"/>
    <mergeCell ref="AJ81:AJ83"/>
    <mergeCell ref="AG79:AH79"/>
    <mergeCell ref="AG80:AH80"/>
    <mergeCell ref="AG82:AH82"/>
    <mergeCell ref="AG83:AH83"/>
    <mergeCell ref="AG85:AH85"/>
    <mergeCell ref="AG86:AH86"/>
    <mergeCell ref="AG88:AH88"/>
    <mergeCell ref="AG89:AH89"/>
    <mergeCell ref="AG65:AH65"/>
    <mergeCell ref="AG67:AH67"/>
    <mergeCell ref="AG68:AH68"/>
    <mergeCell ref="AG70:AH70"/>
    <mergeCell ref="AG71:AH71"/>
    <mergeCell ref="AG73:AH73"/>
    <mergeCell ref="AG74:AH74"/>
    <mergeCell ref="AG76:AH76"/>
    <mergeCell ref="AG77:AH77"/>
    <mergeCell ref="AJ27:AJ29"/>
    <mergeCell ref="AJ30:AJ32"/>
    <mergeCell ref="AJ33:AJ35"/>
    <mergeCell ref="AJ36:AJ38"/>
    <mergeCell ref="AJ39:AJ41"/>
    <mergeCell ref="AJ42:AJ44"/>
    <mergeCell ref="AJ45:AJ47"/>
    <mergeCell ref="AJ48:AJ50"/>
    <mergeCell ref="AJ51:AJ53"/>
    <mergeCell ref="AG49:AH49"/>
    <mergeCell ref="AG50:AH50"/>
    <mergeCell ref="AG52:AH52"/>
    <mergeCell ref="AG53:AH53"/>
    <mergeCell ref="AG58:AH58"/>
    <mergeCell ref="AG59:AH59"/>
    <mergeCell ref="AG61:AH61"/>
    <mergeCell ref="AG62:AH62"/>
    <mergeCell ref="AG64:AH64"/>
    <mergeCell ref="AJ2:AK2"/>
    <mergeCell ref="AJ3:AJ5"/>
    <mergeCell ref="AJ6:AJ8"/>
    <mergeCell ref="AJ9:AJ11"/>
    <mergeCell ref="AJ12:AJ14"/>
    <mergeCell ref="AJ15:AJ17"/>
    <mergeCell ref="AJ18:AJ20"/>
    <mergeCell ref="AJ21:AJ23"/>
    <mergeCell ref="AJ24:AJ26"/>
    <mergeCell ref="AE108:AF108"/>
    <mergeCell ref="AE109:AF109"/>
    <mergeCell ref="AE110:AF110"/>
    <mergeCell ref="AG107:AH107"/>
    <mergeCell ref="AG108:AH108"/>
    <mergeCell ref="AG109:AH109"/>
    <mergeCell ref="AG110:AH110"/>
    <mergeCell ref="E100:I100"/>
    <mergeCell ref="F108:G108"/>
    <mergeCell ref="H108:I108"/>
    <mergeCell ref="J108:K108"/>
    <mergeCell ref="F109:G109"/>
    <mergeCell ref="H109:I109"/>
    <mergeCell ref="J109:K109"/>
    <mergeCell ref="F110:G110"/>
    <mergeCell ref="H110:I110"/>
    <mergeCell ref="J110:K110"/>
    <mergeCell ref="F103:G103"/>
    <mergeCell ref="H103:I103"/>
    <mergeCell ref="J103:K103"/>
    <mergeCell ref="F104:G104"/>
    <mergeCell ref="H104:I104"/>
    <mergeCell ref="J104:K104"/>
    <mergeCell ref="F107:G107"/>
    <mergeCell ref="H107:I107"/>
    <mergeCell ref="J107:K107"/>
    <mergeCell ref="E106:N106"/>
    <mergeCell ref="Y110:Z110"/>
    <mergeCell ref="AA110:AB110"/>
    <mergeCell ref="AC110:AD110"/>
    <mergeCell ref="Y108:Z108"/>
    <mergeCell ref="AA108:AB108"/>
    <mergeCell ref="AC108:AD108"/>
    <mergeCell ref="Y109:Z109"/>
    <mergeCell ref="AA109:AB109"/>
    <mergeCell ref="AC109:AD109"/>
    <mergeCell ref="F102:G102"/>
    <mergeCell ref="H102:I102"/>
    <mergeCell ref="J102:K102"/>
    <mergeCell ref="AG91:AH91"/>
    <mergeCell ref="AG92:AH92"/>
    <mergeCell ref="AG94:AH94"/>
    <mergeCell ref="AG95:AH95"/>
    <mergeCell ref="P100:T100"/>
    <mergeCell ref="Y107:Z107"/>
    <mergeCell ref="AA107:AB107"/>
    <mergeCell ref="AC107:AD107"/>
    <mergeCell ref="X100:AB100"/>
    <mergeCell ref="X101:Y101"/>
    <mergeCell ref="X102:Y102"/>
    <mergeCell ref="X103:Y103"/>
    <mergeCell ref="X104:Y104"/>
    <mergeCell ref="Z102:AA102"/>
    <mergeCell ref="Z103:AA103"/>
    <mergeCell ref="AB101:AE101"/>
    <mergeCell ref="AB102:AE102"/>
    <mergeCell ref="AB103:AE103"/>
    <mergeCell ref="AB104:AE104"/>
    <mergeCell ref="Z101:AA101"/>
    <mergeCell ref="X106:AE106"/>
    <mergeCell ref="F101:G101"/>
    <mergeCell ref="H101:I101"/>
    <mergeCell ref="J101:K101"/>
    <mergeCell ref="L91:U91"/>
    <mergeCell ref="L92:U92"/>
    <mergeCell ref="L93:U93"/>
    <mergeCell ref="L94:U94"/>
    <mergeCell ref="L95:U95"/>
    <mergeCell ref="L90:U90"/>
    <mergeCell ref="AG4:AH4"/>
    <mergeCell ref="AG5:AH5"/>
    <mergeCell ref="AG7:AH7"/>
    <mergeCell ref="AG8:AH8"/>
    <mergeCell ref="AG10:AH10"/>
    <mergeCell ref="AG11:AH11"/>
    <mergeCell ref="AG13:AH13"/>
    <mergeCell ref="AG14:AH14"/>
    <mergeCell ref="AG16:AH16"/>
    <mergeCell ref="AG17:AH17"/>
    <mergeCell ref="AG19:AH19"/>
    <mergeCell ref="AG20:AH20"/>
    <mergeCell ref="AG22:AH22"/>
    <mergeCell ref="AG23:AH23"/>
    <mergeCell ref="AG25:AH25"/>
    <mergeCell ref="AG26:AH26"/>
    <mergeCell ref="AG31:AH31"/>
    <mergeCell ref="AG32:AH32"/>
    <mergeCell ref="L84:U84"/>
    <mergeCell ref="L85:U85"/>
    <mergeCell ref="L86:U86"/>
    <mergeCell ref="L87:U87"/>
    <mergeCell ref="L88:U88"/>
    <mergeCell ref="L89:U89"/>
    <mergeCell ref="L73:U73"/>
    <mergeCell ref="L74:U74"/>
    <mergeCell ref="L75:U75"/>
    <mergeCell ref="L76:U76"/>
    <mergeCell ref="L77:U77"/>
    <mergeCell ref="L78:U78"/>
    <mergeCell ref="L79:U79"/>
    <mergeCell ref="L80:U80"/>
    <mergeCell ref="L81:U81"/>
    <mergeCell ref="L48:U48"/>
    <mergeCell ref="L49:U49"/>
    <mergeCell ref="L50:U50"/>
    <mergeCell ref="L51:U51"/>
    <mergeCell ref="L52:U52"/>
    <mergeCell ref="L63:U63"/>
    <mergeCell ref="AG34:AH34"/>
    <mergeCell ref="L82:U82"/>
    <mergeCell ref="L83:U83"/>
    <mergeCell ref="L64:U64"/>
    <mergeCell ref="L65:U65"/>
    <mergeCell ref="L66:U66"/>
    <mergeCell ref="L67:U67"/>
    <mergeCell ref="L68:U68"/>
    <mergeCell ref="L69:U69"/>
    <mergeCell ref="AG35:AH35"/>
    <mergeCell ref="AG37:AH37"/>
    <mergeCell ref="AG38:AH38"/>
    <mergeCell ref="AG40:AH40"/>
    <mergeCell ref="AG41:AH41"/>
    <mergeCell ref="AG43:AH43"/>
    <mergeCell ref="AG44:AH44"/>
    <mergeCell ref="AG46:AH46"/>
    <mergeCell ref="AG47:AH47"/>
    <mergeCell ref="V2:AF2"/>
    <mergeCell ref="AG2:AH2"/>
    <mergeCell ref="L56:U56"/>
    <mergeCell ref="V56:AF56"/>
    <mergeCell ref="AG56:AH56"/>
    <mergeCell ref="C3:C5"/>
    <mergeCell ref="D3:D5"/>
    <mergeCell ref="C6:C8"/>
    <mergeCell ref="C9:C11"/>
    <mergeCell ref="C12:C14"/>
    <mergeCell ref="D33:D35"/>
    <mergeCell ref="D36:D38"/>
    <mergeCell ref="L2:U2"/>
    <mergeCell ref="C36:C38"/>
    <mergeCell ref="C39:C41"/>
    <mergeCell ref="C42:C44"/>
    <mergeCell ref="C45:C47"/>
    <mergeCell ref="C48:C50"/>
    <mergeCell ref="L3:U3"/>
    <mergeCell ref="L4:U4"/>
    <mergeCell ref="L5:U5"/>
    <mergeCell ref="L6:U6"/>
    <mergeCell ref="L7:U7"/>
    <mergeCell ref="L8:U8"/>
    <mergeCell ref="D87:D89"/>
    <mergeCell ref="D90:D92"/>
    <mergeCell ref="D93:D95"/>
    <mergeCell ref="D69:D71"/>
    <mergeCell ref="D72:D74"/>
    <mergeCell ref="C15:C17"/>
    <mergeCell ref="C18:C20"/>
    <mergeCell ref="C21:C23"/>
    <mergeCell ref="C24:C26"/>
    <mergeCell ref="C30:C32"/>
    <mergeCell ref="C33:C35"/>
    <mergeCell ref="D39:D41"/>
    <mergeCell ref="D42:D44"/>
    <mergeCell ref="D45:D47"/>
    <mergeCell ref="C90:C92"/>
    <mergeCell ref="C66:C68"/>
    <mergeCell ref="C69:C71"/>
    <mergeCell ref="D78:D80"/>
    <mergeCell ref="D81:D83"/>
    <mergeCell ref="D84:D86"/>
    <mergeCell ref="C93:C95"/>
    <mergeCell ref="C75:C77"/>
    <mergeCell ref="C78:C80"/>
    <mergeCell ref="C81:C83"/>
    <mergeCell ref="L22:U22"/>
    <mergeCell ref="L23:U23"/>
    <mergeCell ref="L24:U24"/>
    <mergeCell ref="C72:C74"/>
    <mergeCell ref="C57:C59"/>
    <mergeCell ref="C60:C62"/>
    <mergeCell ref="C63:C65"/>
    <mergeCell ref="C27:C29"/>
    <mergeCell ref="D27:D29"/>
    <mergeCell ref="D51:D53"/>
    <mergeCell ref="D57:D59"/>
    <mergeCell ref="D60:D62"/>
    <mergeCell ref="D63:D65"/>
    <mergeCell ref="D66:D68"/>
    <mergeCell ref="C51:C53"/>
    <mergeCell ref="L25:U25"/>
    <mergeCell ref="L26:U26"/>
    <mergeCell ref="L70:U70"/>
    <mergeCell ref="L71:U71"/>
    <mergeCell ref="L72:U72"/>
    <mergeCell ref="L30:U30"/>
    <mergeCell ref="L31:U31"/>
    <mergeCell ref="L32:U32"/>
    <mergeCell ref="L47:U47"/>
    <mergeCell ref="L60:U60"/>
    <mergeCell ref="L61:U61"/>
    <mergeCell ref="L62:U62"/>
    <mergeCell ref="D6:D8"/>
    <mergeCell ref="D9:D11"/>
    <mergeCell ref="D12:D14"/>
    <mergeCell ref="D15:D17"/>
    <mergeCell ref="D18:D20"/>
    <mergeCell ref="D21:D23"/>
    <mergeCell ref="D24:D26"/>
    <mergeCell ref="D30:D32"/>
    <mergeCell ref="L9:U9"/>
    <mergeCell ref="L10:U10"/>
    <mergeCell ref="L11:U11"/>
    <mergeCell ref="L12:U12"/>
    <mergeCell ref="L13:U13"/>
    <mergeCell ref="L14:U14"/>
    <mergeCell ref="L15:U15"/>
    <mergeCell ref="L16:U16"/>
    <mergeCell ref="L17:U17"/>
    <mergeCell ref="L18:U18"/>
    <mergeCell ref="L19:U19"/>
    <mergeCell ref="L20:U20"/>
    <mergeCell ref="L21:U21"/>
    <mergeCell ref="V42:AF44"/>
    <mergeCell ref="V45:AF47"/>
    <mergeCell ref="V48:AF50"/>
    <mergeCell ref="V51:AF53"/>
    <mergeCell ref="D75:D77"/>
    <mergeCell ref="D48:D50"/>
    <mergeCell ref="L33:U33"/>
    <mergeCell ref="L34:U34"/>
    <mergeCell ref="L35:U35"/>
    <mergeCell ref="L36:U36"/>
    <mergeCell ref="L37:U37"/>
    <mergeCell ref="L38:U38"/>
    <mergeCell ref="L39:U39"/>
    <mergeCell ref="L40:U40"/>
    <mergeCell ref="L41:U41"/>
    <mergeCell ref="L42:U42"/>
    <mergeCell ref="L43:U43"/>
    <mergeCell ref="L44:U44"/>
    <mergeCell ref="L45:U45"/>
    <mergeCell ref="L46:U46"/>
    <mergeCell ref="L53:U53"/>
    <mergeCell ref="L57:U57"/>
    <mergeCell ref="L58:U58"/>
    <mergeCell ref="L59:U59"/>
    <mergeCell ref="O1:AF1"/>
    <mergeCell ref="AG28:AH28"/>
    <mergeCell ref="AG29:AH29"/>
    <mergeCell ref="C96:C98"/>
    <mergeCell ref="D96:D98"/>
    <mergeCell ref="L96:U96"/>
    <mergeCell ref="V96:AF98"/>
    <mergeCell ref="L97:U97"/>
    <mergeCell ref="AG97:AH97"/>
    <mergeCell ref="L98:U98"/>
    <mergeCell ref="AG98:AH98"/>
    <mergeCell ref="AB55:AF55"/>
    <mergeCell ref="V3:AF5"/>
    <mergeCell ref="V6:AF8"/>
    <mergeCell ref="V9:AF11"/>
    <mergeCell ref="V12:AF14"/>
    <mergeCell ref="V15:AF17"/>
    <mergeCell ref="V18:AF20"/>
    <mergeCell ref="V21:AF23"/>
    <mergeCell ref="V24:AF26"/>
    <mergeCell ref="L27:U27"/>
    <mergeCell ref="V81:AF83"/>
    <mergeCell ref="V84:AF86"/>
    <mergeCell ref="V87:AF89"/>
    <mergeCell ref="F111:G111"/>
    <mergeCell ref="H111:I111"/>
    <mergeCell ref="J111:K111"/>
    <mergeCell ref="AE111:AF111"/>
    <mergeCell ref="V27:AF29"/>
    <mergeCell ref="L28:U28"/>
    <mergeCell ref="L29:U29"/>
    <mergeCell ref="C84:C86"/>
    <mergeCell ref="C87:C89"/>
    <mergeCell ref="Z104:AA104"/>
    <mergeCell ref="V90:AF92"/>
    <mergeCell ref="V93:AF95"/>
    <mergeCell ref="V57:AF59"/>
    <mergeCell ref="V60:AF62"/>
    <mergeCell ref="V63:AF65"/>
    <mergeCell ref="V66:AF68"/>
    <mergeCell ref="V69:AF71"/>
    <mergeCell ref="V72:AF74"/>
    <mergeCell ref="V75:AF77"/>
    <mergeCell ref="V78:AF80"/>
    <mergeCell ref="V30:AF32"/>
    <mergeCell ref="V33:AF35"/>
    <mergeCell ref="V36:AF38"/>
    <mergeCell ref="V39:AF41"/>
  </mergeCells>
  <phoneticPr fontId="1"/>
  <pageMargins left="0.51181102362204722" right="0.31496062992125984" top="0.55118110236220474" bottom="0.74803149606299213" header="0.31496062992125984" footer="0.31496062992125984"/>
  <pageSetup paperSize="9" scale="98" fitToWidth="0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3.2" x14ac:dyDescent="0.2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週時数の計算</vt:lpstr>
      <vt:lpstr>設定</vt:lpstr>
      <vt:lpstr>Ⅴ教育課程編成（８　各学年の時数）</vt:lpstr>
      <vt:lpstr>年間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年間!Print_Area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浦添市立沢岻小学校 先生用12</cp:lastModifiedBy>
  <cp:lastPrinted>2025-04-03T03:23:21Z</cp:lastPrinted>
  <dcterms:created xsi:type="dcterms:W3CDTF">2017-05-11T13:31:04Z</dcterms:created>
  <dcterms:modified xsi:type="dcterms:W3CDTF">2025-04-03T03:23:28Z</dcterms:modified>
</cp:coreProperties>
</file>